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" yWindow="272" windowWidth="14943" windowHeight="9156" activeTab="4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</sheets>
  <definedNames>
    <definedName name="__bookmark_1">'Прил.1'!$A$1:$E$12</definedName>
    <definedName name="__bookmark_2">'Прил.1'!$A$13:$E$53</definedName>
    <definedName name="__bookmark_3">'Прил.2'!$B$6:$L$384</definedName>
    <definedName name="__bookmark_4">'Прил.4'!$A$7:$F$43</definedName>
    <definedName name="__bookmark_5">'Прил.4'!$A$44:$F$53</definedName>
    <definedName name="_xlnm.Print_Area" localSheetId="0">'Прил.1'!$A$1:$E$58</definedName>
    <definedName name="_xlnm.Print_Area" localSheetId="1">'Прил.2'!$A$1:$L$390</definedName>
    <definedName name="_xlnm.Print_Area" localSheetId="3">'Прил.4'!$A$1:$L$203</definedName>
  </definedNames>
  <calcPr fullCalcOnLoad="1"/>
</workbook>
</file>

<file path=xl/sharedStrings.xml><?xml version="1.0" encoding="utf-8"?>
<sst xmlns="http://schemas.openxmlformats.org/spreadsheetml/2006/main" count="2389" uniqueCount="489">
  <si>
    <t>Наименование показателя</t>
  </si>
  <si>
    <t>Код строки</t>
  </si>
  <si>
    <t>1</t>
  </si>
  <si>
    <t>2</t>
  </si>
  <si>
    <t>3</t>
  </si>
  <si>
    <t>X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</si>
  <si>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</si>
  <si>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</si>
  <si>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</si>
  <si>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</si>
  <si>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</si>
  <si>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</si>
  <si>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</si>
  <si>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</si>
  <si>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</si>
  <si>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</si>
  <si>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Код расхода по бюджетной классификации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</si>
  <si>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</si>
  <si>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</si>
  <si>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Отдельные мероприятия муниципальной программы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</si>
  <si>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</si>
  <si>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</si>
  <si>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</si>
  <si>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</si>
  <si>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Расходы</t>
  </si>
  <si>
    <t>Оплата труда и начисления на выплаты по оплате труда</t>
  </si>
  <si>
    <t>Заработная плата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</si>
  <si>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</si>
  <si>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</si>
  <si>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</si>
  <si>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0.00</t>
  </si>
  <si>
    <t>Прочие выплаты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</si>
  <si>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</si>
  <si>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</si>
  <si>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</si>
  <si>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Оплата работ, услуг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</si>
  <si>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</si>
  <si>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</si>
  <si>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</si>
  <si>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</si>
  <si>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Поступление нефинансовых активов</t>
  </si>
  <si>
    <t>Увеличение стоимости материальных запасов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</si>
  <si>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</si>
  <si>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</si>
  <si>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</si>
  <si>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Прочие расходы</t>
  </si>
  <si>
    <t>Уплата прочих налогов, сборов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</si>
  <si>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</si>
  <si>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</si>
  <si>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Совета муниципального образования</t>
  </si>
  <si>
    <t>Совет муниципального образования</t>
  </si>
  <si>
    <t>Осуществление внешнего муниципального финансового контроля</t>
  </si>
  <si>
    <t>Межбюджетные трансферты</t>
  </si>
  <si>
    <t>Иные межбюджетные трансферты</t>
  </si>
  <si>
    <t>000 0106 5022001 540 000</t>
  </si>
  <si>
    <t>000 0106 5022001 540 200</t>
  </si>
  <si>
    <t>Безвозмездные перечисления бюджетам</t>
  </si>
  <si>
    <t>000 0106 5022001 540 250</t>
  </si>
  <si>
    <t>Перечисления другим бюджетам бюджетной системы Российской Федерации</t>
  </si>
  <si>
    <t>991 0106 5022001 540 251</t>
  </si>
  <si>
    <t>Резервные фонды</t>
  </si>
  <si>
    <t>Непрограммные направления деятельности органов местного самоуправления</t>
  </si>
  <si>
    <t>Финансовое обеспечение непредвиденных расходов</t>
  </si>
  <si>
    <t>Резервные фонды местных администраций</t>
  </si>
  <si>
    <t>Резервные средства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</si>
  <si>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</si>
  <si>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</si>
  <si>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Мероприятия, направленные на осуществление мер по противодействию коррупции</t>
  </si>
  <si>
    <t>Обеспечение информационной открытости и доступности информации о деятельности органов местного самоуправления</t>
  </si>
  <si>
    <t>Закупка товаров, работ, услуг в сфере информационно-коммуникационных технологий</t>
  </si>
  <si>
    <t>Услуги связи</t>
  </si>
  <si>
    <t>Распоряжение земельными участками, государственная собственность на которые не разграничена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</si>
  <si>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</si>
  <si>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</si>
  <si>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</si>
  <si>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</si>
  <si>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</si>
  <si>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чрезвычайных ситуаций, стихийных бедствий и их последствий, выполняемые в рамках специальных решений</t>
  </si>
  <si>
    <t>Обеспечение пожарной безопасности</t>
  </si>
  <si>
    <t>Мероприятия по пожарной безопасности</t>
  </si>
  <si>
    <t>Увеличение стоимости основных средств</t>
  </si>
  <si>
    <t>НАЦИОНАЛЬНАЯ ЭКОНОМИКА</t>
  </si>
  <si>
    <t>Дорожное хозяйство (дорожные фонды)</t>
  </si>
  <si>
    <t>Строительство, реконструкция, капитальный ремонт, ремонт и содержание автомобильных дорог общего пользования местного значения, включая проектно-изыскательские работы</t>
  </si>
  <si>
    <t>Капитальный ремонт, ремонт автомобильных дорог общего пользования населенных пунктов</t>
  </si>
  <si>
    <t>Другие вопросы в области национальной экономики</t>
  </si>
  <si>
    <t>Мероприятия по землеустройству и землепользованию</t>
  </si>
  <si>
    <t>Развитие и поддержка малого и среднего предпринимательства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</si>
  <si>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</si>
  <si>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</si>
  <si>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</si>
  <si>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</si>
  <si>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Прочие мероприятия по благоустройству</t>
  </si>
  <si>
    <t>ОБРАЗОВАНИЕ</t>
  </si>
  <si>
    <t>Мероприятия по профилактике наркомании в муниципальном образовании</t>
  </si>
  <si>
    <t>КУЛЬТУРА, КИНЕМАТОГРАФИЯ</t>
  </si>
  <si>
    <t>Культура</t>
  </si>
  <si>
    <t>Организация досуга и предоставление услуг организаций культуры, прочие мероприятия в сфере культуры</t>
  </si>
  <si>
    <t>Расходы на обеспечение деятельности (оказание услуг) муниципальных учреждений, в том числе на предоставление муниципальным бюджетным и автономным учреждениям субсидий</t>
  </si>
  <si>
    <t>Расходы на выплаты персоналу казенных учреждений</t>
  </si>
  <si>
    <t>Фонд оплаты труда и страховые взносы</t>
  </si>
  <si>
    <t>Иные выплаты персоналу казенных учреждений, за исключением фонда оплаты труда</t>
  </si>
  <si>
    <t>Приобретение муниципальными учреждениями движимого имущества</t>
  </si>
  <si>
    <t>Реализация мероприятий муниципальной программы "Развитие культуры"</t>
  </si>
  <si>
    <t>Организация библиотечного обслуживания населения, комплектование библиотечных фондов библиотек поселения</t>
  </si>
  <si>
    <t>Библиотечное обслуживание населения</t>
  </si>
  <si>
    <t>ФИЗИЧЕСКАЯ КУЛЬТУРА И СПОРТ</t>
  </si>
  <si>
    <t>Массовый спорт</t>
  </si>
  <si>
    <t>Реализация мероприятий муниципальной программы "Развитие физической культуры и спорта"</t>
  </si>
  <si>
    <t>Изменение остатков средств на счетах по учету средств бюджетов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</si>
  <si>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</si>
  <si>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</si>
  <si>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</si>
  <si>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</si>
  <si>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</si>
  <si>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</si>
  <si>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</si>
  <si>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</si>
  <si>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</si>
  <si>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</si>
  <si>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</si>
  <si>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</si>
  <si>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</si>
  <si>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</si>
  <si>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Изменение иных финансовых активов на счетах по учету средств бюджета</t>
  </si>
  <si>
    <t>000 01060000000000500</t>
  </si>
  <si>
    <t>000 01060000000000600</t>
  </si>
  <si>
    <t>Код бюджетной классификации</t>
  </si>
  <si>
    <t>Кассовое исполнение</t>
  </si>
  <si>
    <t>№ п/п</t>
  </si>
  <si>
    <t>Вед</t>
  </si>
  <si>
    <t>РЗ</t>
  </si>
  <si>
    <t>ПР</t>
  </si>
  <si>
    <t>ЦСР</t>
  </si>
  <si>
    <t>ВР</t>
  </si>
  <si>
    <t>01</t>
  </si>
  <si>
    <t>1700000</t>
  </si>
  <si>
    <t>1710000</t>
  </si>
  <si>
    <t>1710019</t>
  </si>
  <si>
    <t>1716019</t>
  </si>
  <si>
    <t>02</t>
  </si>
  <si>
    <t>04</t>
  </si>
  <si>
    <t>06</t>
  </si>
  <si>
    <t>100</t>
  </si>
  <si>
    <t>200</t>
  </si>
  <si>
    <t>800</t>
  </si>
  <si>
    <t>11</t>
  </si>
  <si>
    <t>13</t>
  </si>
  <si>
    <t>5000000</t>
  </si>
  <si>
    <t>5020000</t>
  </si>
  <si>
    <t>5022001</t>
  </si>
  <si>
    <t>9900000</t>
  </si>
  <si>
    <t>9910000</t>
  </si>
  <si>
    <t>9919001</t>
  </si>
  <si>
    <t>500</t>
  </si>
  <si>
    <t>991</t>
  </si>
  <si>
    <t>0800000</t>
  </si>
  <si>
    <t>0830000</t>
  </si>
  <si>
    <t>0831080</t>
  </si>
  <si>
    <t>1711065</t>
  </si>
  <si>
    <t>1711184</t>
  </si>
  <si>
    <t>1712003</t>
  </si>
  <si>
    <t>03</t>
  </si>
  <si>
    <t>1715118</t>
  </si>
  <si>
    <t>09</t>
  </si>
  <si>
    <t>0600000</t>
  </si>
  <si>
    <t>0670000</t>
  </si>
  <si>
    <t>0671060</t>
  </si>
  <si>
    <t>10</t>
  </si>
  <si>
    <t>1200000</t>
  </si>
  <si>
    <t>1210000</t>
  </si>
  <si>
    <t>1211130</t>
  </si>
  <si>
    <t>9926027</t>
  </si>
  <si>
    <t>12</t>
  </si>
  <si>
    <t>0831081</t>
  </si>
  <si>
    <t>1300000</t>
  </si>
  <si>
    <t>1340000</t>
  </si>
  <si>
    <t>1341140</t>
  </si>
  <si>
    <t>05</t>
  </si>
  <si>
    <t>1900000</t>
  </si>
  <si>
    <t>07</t>
  </si>
  <si>
    <t>0500000</t>
  </si>
  <si>
    <t>0550000</t>
  </si>
  <si>
    <t>0551170</t>
  </si>
  <si>
    <t>08</t>
  </si>
  <si>
    <t>0300000</t>
  </si>
  <si>
    <t>0340000</t>
  </si>
  <si>
    <t>0340059</t>
  </si>
  <si>
    <t>0</t>
  </si>
  <si>
    <t xml:space="preserve">Доходы бюджета - ВСЕГО: 
</t>
  </si>
  <si>
    <t>0340901</t>
  </si>
  <si>
    <t>0341030</t>
  </si>
  <si>
    <t>0342002</t>
  </si>
  <si>
    <t>0350000</t>
  </si>
  <si>
    <t>0350059</t>
  </si>
  <si>
    <t>АДМИНИСТРАЦИЯ КУРИНСКОГО СЕЛЬСКОГО ПОСЕЛЕНИЯ</t>
  </si>
  <si>
    <t>СОВЕТ КУРИНСКОГО СЕЛЬСКОГО ПОСЕЛЕНИЯ</t>
  </si>
  <si>
    <t>источники внутреннего финансирования бюджета 
Из них:</t>
  </si>
  <si>
    <t>источники внешнего финансирования бюджета 
Из них:</t>
  </si>
  <si>
    <t>Муниципальная программа Куринского сельского поселения Апшеронского района «Организация муниципального управления»</t>
  </si>
  <si>
    <t>Муниципальная программа Куринского сельского поселения Апшеронского района «Управление муниципальным имуществом»</t>
  </si>
  <si>
    <t>Муниципальная программа Куринского сельского поселения Апшеронского района «Обеспечение безопасности населения»</t>
  </si>
  <si>
    <t>Муниципальная программа Куринского сельского поселения Апшеронского района «Поддержка дорожного хозяйства»</t>
  </si>
  <si>
    <t>Муниципальная программа Куринского сельского поселения Апшеронского районая «Экономическое развитие муниципального образования»</t>
  </si>
  <si>
    <t>Муниципальная программа Куринского сельского поселения Апшеронского района "Развитие жилищно-коммунального хозяйства"</t>
  </si>
  <si>
    <t>Муниципальная программа Куринского сельского поселения Апшеронского района «Развитие молодежной политики»</t>
  </si>
  <si>
    <t>Муниципальная программа Куринского сельского поселения Апшеронского района «Развитие культуры»</t>
  </si>
  <si>
    <t>Муниципальная программа Куринского сельского поселения Апшеронского района «Развитие физической культуры и спорта»</t>
  </si>
  <si>
    <t>Приложение №1</t>
  </si>
  <si>
    <t>к решению Совета Куринского</t>
  </si>
  <si>
    <t>сельского поселения Апшеронского района</t>
  </si>
  <si>
    <t>в рублях</t>
  </si>
  <si>
    <t>Приложение №4</t>
  </si>
  <si>
    <t>Приложение №2</t>
  </si>
  <si>
    <t>ВСЕГО:</t>
  </si>
  <si>
    <t>Муниципальная программа Куринского сельского поселения Апшеронского района "Развитие культуры"</t>
  </si>
  <si>
    <t>Расходы на обеспечение деятельности (оказание услуг)  муниципальных учреждений, в том числе на предоставление муниципальным бюджетным и автономным учреждениям субсидий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</si>
  <si>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</si>
  <si>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</t>
  </si>
  <si>
    <t>1.</t>
  </si>
  <si>
    <t>Муниципальная программа Куринского сельского поселения Апшеронского района "Развитие физической культуры и спорта"</t>
  </si>
  <si>
    <t>Муниципальная программа Куринского сельского поселения Апшеронского района "Развитие молодежной политики"</t>
  </si>
  <si>
    <t>Муниципальная программа Куринского сельского поселения Апшеронского района "Обеспечение безопасности населения"</t>
  </si>
  <si>
    <t>Муниципальная программа Куринского сельского поселения Апшеронского района "Управление муниципальным имуществом"</t>
  </si>
  <si>
    <t>Муниципальная программа Куринского сельского поселения Апшеронского района "Поддержка дорожного хозяйства"</t>
  </si>
  <si>
    <t>Строительство, реконструкция, капитальный ремонт, ремонт и содержание автомобильных дорог общего пользования  местного значения, включая проектно-изыскательские работы</t>
  </si>
  <si>
    <t>Муниципальная программа Куринского сельского поселения Апшеронского района "Экономичекое развитие муниципального образования"</t>
  </si>
  <si>
    <t>Муниципальная программа Куринского сельского поселения Апшеронского района "Организация муниципального управления"</t>
  </si>
  <si>
    <t>Приложение №3</t>
  </si>
  <si>
    <t>Приложение №5</t>
  </si>
  <si>
    <t>М.В.Усов</t>
  </si>
  <si>
    <t>СОВЕТ КУРИНСКОГО СЕЛЬСКОГО ПОСЕЛЕНИЯ АПШЕРОНСКОГО РАЙОНА</t>
  </si>
  <si>
    <t>АДМИНИСТРАЦИЯ КУРИНСКОГО СЕЛЬСКОГО ПОСЕЛЕНИЯ АПШЕРОНСКОГО РАЙОНА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</si>
  <si>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</si>
  <si>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50 0 00 00000</t>
  </si>
  <si>
    <t>50 1 00 00000</t>
  </si>
  <si>
    <t>Передача полномочий по решению вопросов местного значения в соответствии с заключенными соглашениями</t>
  </si>
  <si>
    <t>50 1 01 00000</t>
  </si>
  <si>
    <t>50 1 01 20010</t>
  </si>
  <si>
    <t>Иные межбюджетные трансферты на осуществление внешнего муниципального финансового контроля</t>
  </si>
  <si>
    <t>17 0 00 00000</t>
  </si>
  <si>
    <t>17 1 00 00000</t>
  </si>
  <si>
    <t>17 1 01 00000</t>
  </si>
  <si>
    <t>Обеспечение деятельности высшего должностного лица муниципального образования</t>
  </si>
  <si>
    <t>17 1 01 00190</t>
  </si>
  <si>
    <t>17 1 02 00000</t>
  </si>
  <si>
    <t>Обеспечение деятельности администрации муниципального образования</t>
  </si>
  <si>
    <t>17 1 02 00190</t>
  </si>
  <si>
    <t>17 1 02 60190</t>
  </si>
  <si>
    <t>99 0 00 00000</t>
  </si>
  <si>
    <t>99 1 00 00000</t>
  </si>
  <si>
    <t>99 1 01 00000</t>
  </si>
  <si>
    <t>99 1 01 90010</t>
  </si>
  <si>
    <t>08 0 00 00000</t>
  </si>
  <si>
    <t>08 3 00 00000</t>
  </si>
  <si>
    <t>08 3 01 00000</t>
  </si>
  <si>
    <t>Создание условий для эффективного управления и распоряжения муниципальным имуществом поселения в целях увеличения доходной части бюджета муниципального образования</t>
  </si>
  <si>
    <t>08 3 01 10800</t>
  </si>
  <si>
    <t>Закупка товаров, работ и услуг для обеспечения государственных (муниципальных) нужд</t>
  </si>
  <si>
    <t>17 1 02 11840</t>
  </si>
  <si>
    <t>17 1 08 00000</t>
  </si>
  <si>
    <t>Осуществление мер по противодействию коррупции</t>
  </si>
  <si>
    <t>17 1 08 10650</t>
  </si>
  <si>
    <t>17 1 02 51180</t>
  </si>
  <si>
    <t>06 0 00 00000</t>
  </si>
  <si>
    <t>06 7 00 00000</t>
  </si>
  <si>
    <t>06 7 01 00000</t>
  </si>
  <si>
    <t>Обеспечение защиты населения и территории муниципального образования от чрезвычайных ситуаций природного и техногенного характера</t>
  </si>
  <si>
    <t>06 7 01 10690</t>
  </si>
  <si>
    <t>Реализация полномочий  по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</si>
  <si>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06 7 04 00000</t>
  </si>
  <si>
    <t>Обеспечение организации и проведение мероприятий по пожарной безопасности</t>
  </si>
  <si>
    <t>06 7 04 10640</t>
  </si>
  <si>
    <t>14</t>
  </si>
  <si>
    <t>06 7 02 00000</t>
  </si>
  <si>
    <t>06 7 02 10680</t>
  </si>
  <si>
    <t xml:space="preserve">03 </t>
  </si>
  <si>
    <t>Другие вопросы в области национальной безопасности и правоохранительной деятельности</t>
  </si>
  <si>
    <t>Обеспечение мероприятий по противодействию терроризму, экстремизму</t>
  </si>
  <si>
    <t>Реализация полномочий  по участию в профилактике терроризма и экстремизма, а также в минимизации и (или) ликвидации последствий проявлений терроризма и экстремизма в границах поселений</t>
  </si>
  <si>
    <t>12 0 00 00000</t>
  </si>
  <si>
    <t>12 1 00 00000</t>
  </si>
  <si>
    <t>12 1 01 00000</t>
  </si>
  <si>
    <t>Создание устойчивого и безопасного функционирования автомобильных дорог общего пользования местного значения муниципального образования</t>
  </si>
  <si>
    <t>12 1 01 11300</t>
  </si>
  <si>
    <t>13 0 00 00000</t>
  </si>
  <si>
    <t>13 4 00 00000</t>
  </si>
  <si>
    <t>13 4 01 00000</t>
  </si>
  <si>
    <t>Создание условий для развития малого и среднего предпринимательства</t>
  </si>
  <si>
    <t>13 4 01 11400</t>
  </si>
  <si>
    <t>17 1 14 00000</t>
  </si>
  <si>
    <t>Реализация полномочий в области строительства, архитектуры и градостроительства</t>
  </si>
  <si>
    <t>17 1 14 11430</t>
  </si>
  <si>
    <t>19 0 00 00000</t>
  </si>
  <si>
    <t>19 4 00 00000</t>
  </si>
  <si>
    <t>19 4 03 00000</t>
  </si>
  <si>
    <t>Обеспечение содержания и функционирования уличного освещения</t>
  </si>
  <si>
    <t>19 4 03 11160</t>
  </si>
  <si>
    <t>19 4 04 00000</t>
  </si>
  <si>
    <t>Восстановление, ремонт, благоустройство и содержание мест захоронения</t>
  </si>
  <si>
    <t>19 4 04 11180</t>
  </si>
  <si>
    <t>Организация и содержание мест захоронения</t>
  </si>
  <si>
    <t>19 4 05 00000</t>
  </si>
  <si>
    <t>Обеспечение прочих мероприятий по благоустройству</t>
  </si>
  <si>
    <t>19 4 05 11190</t>
  </si>
  <si>
    <t>Другие вопросы в области жилищно-коммунального хозяйства</t>
  </si>
  <si>
    <t>19 4 06 00000</t>
  </si>
  <si>
    <t>Реализация полномочий органов местного самоуправления в соответствии с жилищным законодательством</t>
  </si>
  <si>
    <t>19 4 06 11870</t>
  </si>
  <si>
    <t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</si>
  <si>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05 0 00 00000</t>
  </si>
  <si>
    <t>05 5 00 00000</t>
  </si>
  <si>
    <t>05 5 03 00000</t>
  </si>
  <si>
    <t>Проведение целенаправленной работы по профилактике распространения наркомании</t>
  </si>
  <si>
    <t>05 5 03 11700</t>
  </si>
  <si>
    <t>03 0 00 00000</t>
  </si>
  <si>
    <t>03 8 00 00000</t>
  </si>
  <si>
    <t>03 8 01 00000</t>
  </si>
  <si>
    <t>Содействие развитию культурно-досуговых организаций</t>
  </si>
  <si>
    <t>03 8 01 00590</t>
  </si>
  <si>
    <t>03 8 03 00000</t>
  </si>
  <si>
    <t>Организация и проведение мероприятий, посвященных значимым событиям, юбилейным и памятным датам</t>
  </si>
  <si>
    <t>03 8 03 10300</t>
  </si>
  <si>
    <t>03 8 04 00000</t>
  </si>
  <si>
    <t>03 8 04 20020</t>
  </si>
  <si>
    <t>04 0 00 00000</t>
  </si>
  <si>
    <t>04 4 00 00000</t>
  </si>
  <si>
    <t>04 4 02 00000</t>
  </si>
  <si>
    <t>04 4 02 10400</t>
  </si>
  <si>
    <t>Другие вопросы в области жилищно-коммунального хазяйства</t>
  </si>
  <si>
    <t>Иные межбюджетные трансферты на организацию библиотечного обслуживания населения, комплектование библиотечных фондов библиотек поселения</t>
  </si>
  <si>
    <t>Прочие доходы от компенсации затрат бюджетов сельских поселений</t>
  </si>
  <si>
    <t>Непрограммные расходы в рамках обеспечения деятельности Совета муниципального образования</t>
  </si>
  <si>
    <t>Основные мероприятия муниципальной программы</t>
  </si>
  <si>
    <t>Содержание имущества, находящегося в муниципальной казне</t>
  </si>
  <si>
    <t>Выполнение других обязательств муниципального образования</t>
  </si>
  <si>
    <t>08 3 03 00000</t>
  </si>
  <si>
    <t>08 3 03 10820</t>
  </si>
  <si>
    <t>17 1 02 11820</t>
  </si>
  <si>
    <t>Создание условий для эффективной реализации муниципальной политики в области кадрового обеспечения</t>
  </si>
  <si>
    <t>Мероприятия кадрового обеспечения органов местного самоуправления</t>
  </si>
  <si>
    <t>17 1 12 00000</t>
  </si>
  <si>
    <t>17 1 12 10850</t>
  </si>
  <si>
    <t>Жилищное хозяйство</t>
  </si>
  <si>
    <t>Обеспечение содержания муниципального жилищного фонда</t>
  </si>
  <si>
    <t>Реализация мероприятий в сфере жилищного хозяйства</t>
  </si>
  <si>
    <t>992</t>
  </si>
  <si>
    <t>19 4 07 00000</t>
  </si>
  <si>
    <t>19 4 07 11140</t>
  </si>
  <si>
    <t>Процент исполнения к бюджетным ассигнованиям, утвержденным решением Совета о бюджете поселения от 24.12.2015 № 84 (в редакции решения Совета от 22.12.2016 № 138)</t>
  </si>
  <si>
    <t>Глава</t>
  </si>
  <si>
    <t>Куринского сельского поселения</t>
  </si>
  <si>
    <t>Апшеронского района</t>
  </si>
  <si>
    <t>Код главного администратора доходов бюджета</t>
  </si>
  <si>
    <t>Код вида доходов бюджетов, аналитической группы подвида доходов бюджетов</t>
  </si>
  <si>
    <t>в том числе</t>
  </si>
  <si>
    <t>Федеральное казначейство</t>
  </si>
  <si>
    <t>Федеральная налоговая служба</t>
  </si>
  <si>
    <t>10102010010000110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</si>
  <si>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</si>
  <si>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</si>
  <si>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10102030010000110</t>
  </si>
  <si>
    <t xml:space="preserve"> 10601030100000110</t>
  </si>
  <si>
    <t xml:space="preserve"> 10606033100000110</t>
  </si>
  <si>
    <t xml:space="preserve"> 10606043100000110</t>
  </si>
  <si>
    <t>Администрация Куринского сельского поселения Апшеронского района</t>
  </si>
  <si>
    <t>11105035100000120</t>
  </si>
  <si>
    <t xml:space="preserve"> 11302995100000130</t>
  </si>
  <si>
    <t xml:space="preserve">992 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</si>
  <si>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</si>
  <si>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Бюджетные ассигнования в соответствии со сводной бюджетной росписью с учетом изменений</t>
  </si>
  <si>
    <t>Процент исполнения сводной бюджетной росписи с учетом изменений</t>
  </si>
  <si>
    <t>РАСХОДЫ БЮДЖЕТА - ВСЕГО</t>
  </si>
  <si>
    <t>17 1 15 00000</t>
  </si>
  <si>
    <t>17 1 15 20030</t>
  </si>
  <si>
    <t>Обеспечение проведения выборов и референдумов</t>
  </si>
  <si>
    <t>Проведение выборов</t>
  </si>
  <si>
    <t>17 1 07 00000</t>
  </si>
  <si>
    <t>Обеспечение мероприятий по энергосбережению и повышению энергетической эффективности</t>
  </si>
  <si>
    <t>19 4 08 00000</t>
  </si>
  <si>
    <t>Мероприятия по энергосбережению и повышению энергетической эффективности</t>
  </si>
  <si>
    <t>19 4 08 11120</t>
  </si>
  <si>
    <t>Молодежная политика</t>
  </si>
  <si>
    <t>Развитие и реализация потенциала молодежи в интересах Кубани, формирование благоприятной среды, обеспечивающей всестороннее развитие личности</t>
  </si>
  <si>
    <t>05 5 02 00000</t>
  </si>
  <si>
    <t>Реализация мероприятий муниципальной программы "Развитие молодежной политики"</t>
  </si>
  <si>
    <t>05 5 02 10500</t>
  </si>
  <si>
    <t xml:space="preserve">Молодежная политика </t>
  </si>
  <si>
    <t>Поэтапное повышение уровня средней заработной платы работников муниципальных учреждений Краснодарского края в целях выполнения Указа Президента Российской Федерации</t>
  </si>
  <si>
    <t>03 8 01 60120</t>
  </si>
  <si>
    <t>03 8 01 S0120</t>
  </si>
  <si>
    <t>Обеспечение организации и проведения физкультурных мероприятий и массовых спортивных мероприятий</t>
  </si>
  <si>
    <t>РАСХОДЫ БЮДЖЕТА - ВСЕГО:</t>
  </si>
  <si>
    <t>код главного администратора источников финансирования дефицита бюджета</t>
  </si>
  <si>
    <t>код группы, подгруппы, статьи, вида источников дефицитов бюджетов</t>
  </si>
  <si>
    <t>Х</t>
  </si>
  <si>
    <t xml:space="preserve">Источники финансирования дефицита бюджета - ВСЕГО 
</t>
  </si>
  <si>
    <t>01000000000000000</t>
  </si>
  <si>
    <t>01050000000000000</t>
  </si>
  <si>
    <t>01050000000000500</t>
  </si>
  <si>
    <t>01050200000000500</t>
  </si>
  <si>
    <t>01050201000000510</t>
  </si>
  <si>
    <t>01050201100000510</t>
  </si>
  <si>
    <t>01050000000000600</t>
  </si>
  <si>
    <t>01050200000000600</t>
  </si>
  <si>
    <t>01050201000000610</t>
  </si>
  <si>
    <t>01050201100000610</t>
  </si>
  <si>
    <t xml:space="preserve">000 </t>
  </si>
  <si>
    <t>Иные межбюджетные трансферты на осуществление части полномочий по исполнению бюджета поселений</t>
  </si>
  <si>
    <t>06 7 01 90010</t>
  </si>
  <si>
    <t>400</t>
  </si>
  <si>
    <t>03 8 05 00000</t>
  </si>
  <si>
    <t>03 8 05 10300</t>
  </si>
  <si>
    <t>Приобретение, установка, ремонт и благоустройство объектов культурного наследия на территории поселения</t>
  </si>
  <si>
    <t>06 7 0210680</t>
  </si>
  <si>
    <t>Капиталные вложения в объекты государственной(муниципальной) собственности</t>
  </si>
  <si>
    <t xml:space="preserve">Реализация полномочий по обеспечению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созданию условий для жилищного строительства, осуществлению муниципального жилищного контроля, а также иных полномочий органов местного самоуправления в соответствии с жилищным </t>
  </si>
  <si>
    <t>Мероприятия по информатизации администрации муниципального образования, ее отраслевых (функциональных) органов</t>
  </si>
  <si>
    <t>06 7 020000</t>
  </si>
  <si>
    <t>Реализация полномочий органов местного самоуправления в сфере  архитектуры и градостроительства</t>
  </si>
  <si>
    <t>Капитальные вложения в объекты государственной (муниципальной) собственности</t>
  </si>
  <si>
    <t>Другие вопросы в области культуры, кинематографии</t>
  </si>
  <si>
    <t>Доходы бюджета Куринского сельского поселения Апшеронского района по кодам классификации доходов бюджета за 2019 год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</si>
  <si>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</si>
  <si>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11402053100000440</t>
  </si>
  <si>
    <t>11646000100000140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</si>
  <si>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</si>
  <si>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Дотации бюджетам сельских поселений на поддержку мер по обеспечению сбалансированности бюджетов</t>
  </si>
  <si>
    <t xml:space="preserve"> 20215002100000150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</si>
  <si>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</si>
  <si>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20220077100000150</t>
  </si>
  <si>
    <t>20215001100000150</t>
  </si>
  <si>
    <t>20229999100000150</t>
  </si>
  <si>
    <t>Субсидия бюджетам сельских поселений на поддержку отрасли культуры</t>
  </si>
  <si>
    <t xml:space="preserve"> 20225519100000150</t>
  </si>
  <si>
    <t>20230024100000150</t>
  </si>
  <si>
    <t>20235118100000150</t>
  </si>
  <si>
    <t>Прочие межбюджетные трансферты, передаваемые бюджетам сельских поселений</t>
  </si>
  <si>
    <t>20249999100000150</t>
  </si>
  <si>
    <t>21935118100000150</t>
  </si>
  <si>
    <t>Прочие безвозмездные поступления в бюджеты сельских поселений</t>
  </si>
  <si>
    <t>20705030100000150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</si>
  <si>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</si>
  <si>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10102040010000110</t>
  </si>
  <si>
    <t>Бюджетные ассигнования, утвержденные решением Совета о бюджете поселения от 20.12.2018 № 239</t>
  </si>
  <si>
    <t>Расходы бюджета Куринского сельского поселения Апшеронского района по разделам и подразделам классификации расходов бюджета  за 2019 год</t>
  </si>
  <si>
    <t>Расходы бюджета Куринского сельского поселения Апшеронского района по ведомственной структуре расходов бюджета Куринского сельского поселения Апшеронского района за 2019 год</t>
  </si>
  <si>
    <t>17 1 07 11910</t>
  </si>
  <si>
    <t>Прочие обязательства муниципального образования</t>
  </si>
  <si>
    <t>17 1 16 00000</t>
  </si>
  <si>
    <t>17 1 16 10820</t>
  </si>
  <si>
    <t>06 7 01 S0060</t>
  </si>
  <si>
    <t>Мероприятия по предупреждению и ликвидации чрезвычайных ситуаций</t>
  </si>
  <si>
    <t>12 1 01 90020</t>
  </si>
  <si>
    <t>12 1  00 00000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</si>
  <si>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</si>
  <si>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Строительство (реконструкция) автомобильных дорог общего пользования местного значения</t>
  </si>
  <si>
    <t xml:space="preserve">12 1 01 S1110 </t>
  </si>
  <si>
    <t>Ликвидация поледствий чрезвычайных ситуаций на автомобильных дорогах общего пользования местного значения</t>
  </si>
  <si>
    <t>12 1 01 S2490</t>
  </si>
  <si>
    <t>Средства резервного фонда администрации муниципального образования Апшеронский район на предупреждение и ликвидацию последствий чрезвычайных ситуаций</t>
  </si>
  <si>
    <t>19 4 05 90020</t>
  </si>
  <si>
    <t>Поддержка отрасли культуры</t>
  </si>
  <si>
    <t>03 8 01 L5190</t>
  </si>
  <si>
    <t>Социальное обеспечение и иные выплаты населению</t>
  </si>
  <si>
    <t>300</t>
  </si>
  <si>
    <t>Дополнительная помощь местным бюджетам для решения социально значимых вопросов местного значения</t>
  </si>
  <si>
    <t>03 8 01 S0050</t>
  </si>
  <si>
    <t>03 8 01 М0050</t>
  </si>
  <si>
    <t>Расходы бюджета Куринского сельского поселения Апшеронского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за 2019 год</t>
  </si>
  <si>
    <t>Источники финансирования дефицита бюджета Куринского сельского поселения Апшеронского района по кодам классификации источников финансирования дефицитов бюджетов  за 2019 год</t>
  </si>
  <si>
    <t>10302231010000110</t>
  </si>
  <si>
    <t>10302241010000110</t>
  </si>
  <si>
    <t>20240014100000150</t>
  </si>
  <si>
    <t>21960010100000150</t>
  </si>
  <si>
    <t>10302251010000110</t>
  </si>
  <si>
    <t>10302261010000110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</si>
  <si>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</si>
  <si>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</si>
  <si>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</si>
  <si>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</t>
  </si>
  <si>
    <t>Проведение выборов в представительный орган муниципального образования</t>
  </si>
  <si>
    <t>Ликвидация последствий чрезвычайных ситуаций на автомобильных дорогах общего пользования местного значения</t>
  </si>
  <si>
    <t>Реализация полномочий органов местного самоуправления в сфере архитектуры и градостроительства</t>
  </si>
  <si>
    <t>Решение социально значимых вопросов местного значения</t>
  </si>
  <si>
    <t>Реализация полномочий  по участию в профилактике террроризма и экстремизма, а также в минимизации и (или) ликвидации последствий проявлений терроризма и экстремизма в границах поселений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</si>
  <si>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</si>
  <si>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Источики внутреннего финансирования дефицицитов бюджетов</t>
  </si>
  <si>
    <t>от 21 июля 2020 года № 39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</si>
</sst>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1010419]dd\.mm\.yyyy"/>
    <numFmt numFmtId="181" formatCode="&quot;&quot;#000"/>
    <numFmt numFmtId="182" formatCode="&quot;&quot;###,##0.00"/>
    <numFmt numFmtId="183" formatCode="&quot;&quot;#000.0"/>
    <numFmt numFmtId="184" formatCode="[$-FC19]d\ mmmm\ yyyy\ &quot;г.&quot;"/>
    <numFmt numFmtId="185" formatCode="0.0"/>
  </numFmts>
  <fonts count="52">
    <font>
      <sz val="10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181" fontId="5" fillId="0" borderId="14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82" fontId="5" fillId="0" borderId="12" xfId="0" applyNumberFormat="1" applyFont="1" applyBorder="1" applyAlignment="1">
      <alignment horizontal="right" wrapText="1"/>
    </xf>
    <xf numFmtId="182" fontId="5" fillId="0" borderId="15" xfId="0" applyNumberFormat="1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8" fillId="0" borderId="17" xfId="0" applyFont="1" applyBorder="1" applyAlignment="1">
      <alignment/>
    </xf>
    <xf numFmtId="181" fontId="9" fillId="0" borderId="14" xfId="0" applyNumberFormat="1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7" fillId="33" borderId="17" xfId="0" applyFont="1" applyFill="1" applyBorder="1" applyAlignment="1">
      <alignment/>
    </xf>
    <xf numFmtId="0" fontId="0" fillId="33" borderId="0" xfId="0" applyFill="1" applyAlignment="1">
      <alignment/>
    </xf>
    <xf numFmtId="181" fontId="10" fillId="0" borderId="14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ill="1" applyAlignment="1">
      <alignment/>
    </xf>
    <xf numFmtId="182" fontId="5" fillId="33" borderId="15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0" fontId="5" fillId="33" borderId="0" xfId="0" applyFont="1" applyFill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 vertical="top" wrapText="1"/>
    </xf>
    <xf numFmtId="182" fontId="9" fillId="0" borderId="12" xfId="0" applyNumberFormat="1" applyFont="1" applyBorder="1" applyAlignment="1">
      <alignment horizontal="right" wrapText="1"/>
    </xf>
    <xf numFmtId="182" fontId="9" fillId="0" borderId="15" xfId="0" applyNumberFormat="1" applyFont="1" applyBorder="1" applyAlignment="1">
      <alignment horizontal="right" wrapText="1"/>
    </xf>
    <xf numFmtId="0" fontId="7" fillId="0" borderId="18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11" fillId="33" borderId="0" xfId="0" applyFont="1" applyFill="1" applyAlignment="1">
      <alignment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/>
    </xf>
    <xf numFmtId="0" fontId="5" fillId="33" borderId="12" xfId="0" applyFont="1" applyFill="1" applyBorder="1" applyAlignment="1">
      <alignment horizontal="left" vertical="top" wrapText="1"/>
    </xf>
    <xf numFmtId="49" fontId="5" fillId="0" borderId="12" xfId="0" applyNumberFormat="1" applyFont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justify" vertical="center" wrapText="1"/>
    </xf>
    <xf numFmtId="49" fontId="5" fillId="33" borderId="19" xfId="0" applyNumberFormat="1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7" fillId="0" borderId="17" xfId="54" applyFont="1" applyFill="1" applyBorder="1" applyAlignment="1">
      <alignment vertical="top" wrapText="1"/>
      <protection/>
    </xf>
    <xf numFmtId="181" fontId="6" fillId="0" borderId="14" xfId="0" applyNumberFormat="1" applyFont="1" applyBorder="1" applyAlignment="1">
      <alignment horizontal="center" wrapText="1"/>
    </xf>
    <xf numFmtId="0" fontId="0" fillId="0" borderId="0" xfId="0" applyAlignment="1">
      <alignment/>
    </xf>
    <xf numFmtId="49" fontId="7" fillId="33" borderId="17" xfId="0" applyNumberFormat="1" applyFont="1" applyFill="1" applyBorder="1" applyAlignment="1">
      <alignment vertical="top" wrapText="1"/>
    </xf>
    <xf numFmtId="49" fontId="7" fillId="33" borderId="17" xfId="52" applyNumberFormat="1" applyFont="1" applyFill="1" applyBorder="1" applyAlignment="1" applyProtection="1">
      <alignment horizontal="left" vertical="center" wrapText="1"/>
      <protection hidden="1"/>
    </xf>
    <xf numFmtId="0" fontId="7" fillId="33" borderId="17" xfId="0" applyFont="1" applyFill="1" applyBorder="1" applyAlignment="1">
      <alignment horizontal="left" wrapText="1"/>
    </xf>
    <xf numFmtId="0" fontId="7" fillId="33" borderId="17" xfId="0" applyFont="1" applyFill="1" applyBorder="1" applyAlignment="1">
      <alignment wrapText="1"/>
    </xf>
    <xf numFmtId="49" fontId="7" fillId="33" borderId="17" xfId="0" applyNumberFormat="1" applyFont="1" applyFill="1" applyBorder="1" applyAlignment="1">
      <alignment horizontal="center"/>
    </xf>
    <xf numFmtId="49" fontId="7" fillId="33" borderId="17" xfId="0" applyNumberFormat="1" applyFont="1" applyFill="1" applyBorder="1" applyAlignment="1">
      <alignment horizontal="left" vertical="top" wrapText="1"/>
    </xf>
    <xf numFmtId="49" fontId="5" fillId="0" borderId="17" xfId="0" applyNumberFormat="1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18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82" fontId="5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182" fontId="6" fillId="0" borderId="12" xfId="0" applyNumberFormat="1" applyFont="1" applyBorder="1" applyAlignment="1">
      <alignment horizontal="right" wrapText="1"/>
    </xf>
    <xf numFmtId="3" fontId="5" fillId="0" borderId="12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right" wrapText="1"/>
    </xf>
    <xf numFmtId="49" fontId="6" fillId="0" borderId="12" xfId="0" applyNumberFormat="1" applyFont="1" applyBorder="1" applyAlignment="1">
      <alignment horizontal="right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81" fontId="5" fillId="34" borderId="14" xfId="0" applyNumberFormat="1" applyFont="1" applyFill="1" applyBorder="1" applyAlignment="1">
      <alignment horizontal="center" wrapText="1"/>
    </xf>
    <xf numFmtId="49" fontId="5" fillId="33" borderId="12" xfId="0" applyNumberFormat="1" applyFont="1" applyFill="1" applyBorder="1" applyAlignment="1">
      <alignment horizontal="right" wrapText="1"/>
    </xf>
    <xf numFmtId="0" fontId="5" fillId="33" borderId="12" xfId="0" applyFont="1" applyFill="1" applyBorder="1" applyAlignment="1">
      <alignment horizontal="center" wrapText="1"/>
    </xf>
    <xf numFmtId="49" fontId="5" fillId="0" borderId="19" xfId="0" applyNumberFormat="1" applyFont="1" applyFill="1" applyBorder="1" applyAlignment="1">
      <alignment horizontal="right" wrapText="1"/>
    </xf>
    <xf numFmtId="182" fontId="5" fillId="0" borderId="21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right" wrapText="1"/>
    </xf>
    <xf numFmtId="182" fontId="5" fillId="0" borderId="17" xfId="0" applyNumberFormat="1" applyFont="1" applyBorder="1" applyAlignment="1">
      <alignment horizontal="right" wrapText="1"/>
    </xf>
    <xf numFmtId="182" fontId="6" fillId="0" borderId="15" xfId="0" applyNumberFormat="1" applyFont="1" applyBorder="1" applyAlignment="1">
      <alignment horizontal="right" vertical="center" wrapText="1"/>
    </xf>
    <xf numFmtId="182" fontId="10" fillId="0" borderId="15" xfId="0" applyNumberFormat="1" applyFont="1" applyBorder="1" applyAlignment="1">
      <alignment horizontal="right" vertical="center" wrapText="1"/>
    </xf>
    <xf numFmtId="181" fontId="9" fillId="0" borderId="22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wrapText="1"/>
    </xf>
    <xf numFmtId="182" fontId="10" fillId="0" borderId="20" xfId="0" applyNumberFormat="1" applyFont="1" applyBorder="1" applyAlignment="1">
      <alignment horizontal="right" wrapText="1"/>
    </xf>
    <xf numFmtId="182" fontId="10" fillId="0" borderId="23" xfId="0" applyNumberFormat="1" applyFont="1" applyBorder="1" applyAlignment="1">
      <alignment horizontal="right" wrapText="1"/>
    </xf>
    <xf numFmtId="0" fontId="9" fillId="0" borderId="17" xfId="0" applyFont="1" applyBorder="1" applyAlignment="1">
      <alignment horizontal="center" wrapText="1"/>
    </xf>
    <xf numFmtId="182" fontId="9" fillId="0" borderId="17" xfId="0" applyNumberFormat="1" applyFont="1" applyBorder="1" applyAlignment="1">
      <alignment horizontal="right" wrapText="1"/>
    </xf>
    <xf numFmtId="182" fontId="9" fillId="0" borderId="17" xfId="0" applyNumberFormat="1" applyFont="1" applyBorder="1" applyAlignment="1">
      <alignment horizontal="right" vertical="center" wrapText="1"/>
    </xf>
    <xf numFmtId="0" fontId="5" fillId="33" borderId="17" xfId="0" applyFont="1" applyFill="1" applyBorder="1" applyAlignment="1">
      <alignment horizontal="left" vertical="top" wrapText="1"/>
    </xf>
    <xf numFmtId="49" fontId="7" fillId="33" borderId="17" xfId="0" applyNumberFormat="1" applyFont="1" applyFill="1" applyBorder="1" applyAlignment="1">
      <alignment horizontal="left" wrapText="1"/>
    </xf>
    <xf numFmtId="185" fontId="7" fillId="33" borderId="17" xfId="0" applyNumberFormat="1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0" fontId="1" fillId="33" borderId="0" xfId="0" applyFont="1" applyFill="1" applyAlignment="1">
      <alignment wrapText="1"/>
    </xf>
    <xf numFmtId="0" fontId="5" fillId="0" borderId="24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181" fontId="9" fillId="0" borderId="17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182" fontId="9" fillId="0" borderId="17" xfId="0" applyNumberFormat="1" applyFont="1" applyFill="1" applyBorder="1" applyAlignment="1">
      <alignment horizontal="right" wrapText="1"/>
    </xf>
    <xf numFmtId="0" fontId="10" fillId="0" borderId="17" xfId="0" applyFont="1" applyFill="1" applyBorder="1" applyAlignment="1">
      <alignment horizontal="left" vertical="top" wrapText="1"/>
    </xf>
    <xf numFmtId="49" fontId="10" fillId="0" borderId="17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182" fontId="10" fillId="0" borderId="17" xfId="0" applyNumberFormat="1" applyFont="1" applyFill="1" applyBorder="1" applyAlignment="1">
      <alignment horizontal="right" wrapText="1"/>
    </xf>
    <xf numFmtId="0" fontId="6" fillId="0" borderId="17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182" fontId="6" fillId="0" borderId="17" xfId="0" applyNumberFormat="1" applyFont="1" applyFill="1" applyBorder="1" applyAlignment="1">
      <alignment horizontal="right" wrapText="1"/>
    </xf>
    <xf numFmtId="182" fontId="5" fillId="0" borderId="17" xfId="0" applyNumberFormat="1" applyFont="1" applyFill="1" applyBorder="1" applyAlignment="1">
      <alignment horizontal="right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center" wrapText="1"/>
    </xf>
    <xf numFmtId="181" fontId="10" fillId="0" borderId="17" xfId="0" applyNumberFormat="1" applyFont="1" applyFill="1" applyBorder="1" applyAlignment="1">
      <alignment horizontal="center" wrapText="1"/>
    </xf>
    <xf numFmtId="181" fontId="6" fillId="0" borderId="17" xfId="0" applyNumberFormat="1" applyFont="1" applyFill="1" applyBorder="1" applyAlignment="1">
      <alignment horizontal="center" wrapText="1"/>
    </xf>
    <xf numFmtId="181" fontId="5" fillId="0" borderId="17" xfId="0" applyNumberFormat="1" applyFont="1" applyFill="1" applyBorder="1" applyAlignment="1">
      <alignment horizontal="center" wrapText="1"/>
    </xf>
    <xf numFmtId="182" fontId="9" fillId="33" borderId="17" xfId="0" applyNumberFormat="1" applyFont="1" applyFill="1" applyBorder="1" applyAlignment="1">
      <alignment horizontal="right" wrapText="1"/>
    </xf>
    <xf numFmtId="49" fontId="10" fillId="33" borderId="17" xfId="0" applyNumberFormat="1" applyFont="1" applyFill="1" applyBorder="1" applyAlignment="1">
      <alignment horizontal="center" wrapText="1"/>
    </xf>
    <xf numFmtId="0" fontId="10" fillId="33" borderId="17" xfId="0" applyFont="1" applyFill="1" applyBorder="1" applyAlignment="1">
      <alignment horizontal="center" wrapText="1"/>
    </xf>
    <xf numFmtId="49" fontId="6" fillId="33" borderId="17" xfId="0" applyNumberFormat="1" applyFont="1" applyFill="1" applyBorder="1" applyAlignment="1">
      <alignment horizontal="center" wrapText="1"/>
    </xf>
    <xf numFmtId="0" fontId="6" fillId="33" borderId="17" xfId="0" applyFont="1" applyFill="1" applyBorder="1" applyAlignment="1">
      <alignment horizontal="center" wrapText="1"/>
    </xf>
    <xf numFmtId="182" fontId="5" fillId="33" borderId="17" xfId="0" applyNumberFormat="1" applyFont="1" applyFill="1" applyBorder="1" applyAlignment="1">
      <alignment horizontal="right" wrapText="1"/>
    </xf>
    <xf numFmtId="49" fontId="5" fillId="33" borderId="17" xfId="0" applyNumberFormat="1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181" fontId="10" fillId="33" borderId="17" xfId="0" applyNumberFormat="1" applyFont="1" applyFill="1" applyBorder="1" applyAlignment="1">
      <alignment horizontal="center" wrapText="1"/>
    </xf>
    <xf numFmtId="181" fontId="6" fillId="33" borderId="17" xfId="0" applyNumberFormat="1" applyFont="1" applyFill="1" applyBorder="1" applyAlignment="1">
      <alignment horizontal="center" wrapText="1"/>
    </xf>
    <xf numFmtId="181" fontId="5" fillId="33" borderId="17" xfId="0" applyNumberFormat="1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left" vertical="center" wrapText="1"/>
    </xf>
    <xf numFmtId="181" fontId="6" fillId="0" borderId="17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182" fontId="6" fillId="33" borderId="17" xfId="0" applyNumberFormat="1" applyFont="1" applyFill="1" applyBorder="1" applyAlignment="1">
      <alignment horizontal="right" vertical="center" wrapText="1"/>
    </xf>
    <xf numFmtId="49" fontId="9" fillId="0" borderId="12" xfId="0" applyNumberFormat="1" applyFont="1" applyBorder="1" applyAlignment="1">
      <alignment horizontal="right" wrapText="1"/>
    </xf>
    <xf numFmtId="49" fontId="8" fillId="33" borderId="17" xfId="0" applyNumberFormat="1" applyFont="1" applyFill="1" applyBorder="1" applyAlignment="1">
      <alignment vertical="top" wrapText="1"/>
    </xf>
    <xf numFmtId="49" fontId="8" fillId="33" borderId="17" xfId="0" applyNumberFormat="1" applyFont="1" applyFill="1" applyBorder="1" applyAlignment="1">
      <alignment horizontal="center" vertical="center"/>
    </xf>
    <xf numFmtId="49" fontId="8" fillId="33" borderId="17" xfId="0" applyNumberFormat="1" applyFont="1" applyFill="1" applyBorder="1" applyAlignment="1">
      <alignment horizontal="left" vertical="center" wrapText="1"/>
    </xf>
    <xf numFmtId="0" fontId="7" fillId="33" borderId="17" xfId="53" applyFont="1" applyFill="1" applyBorder="1" applyAlignment="1">
      <alignment horizontal="left" wrapText="1"/>
      <protection/>
    </xf>
    <xf numFmtId="181" fontId="5" fillId="33" borderId="17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49" fontId="7" fillId="33" borderId="17" xfId="0" applyNumberFormat="1" applyFont="1" applyFill="1" applyBorder="1" applyAlignment="1">
      <alignment horizontal="center"/>
    </xf>
    <xf numFmtId="11" fontId="7" fillId="33" borderId="17" xfId="53" applyNumberFormat="1" applyFont="1" applyFill="1" applyBorder="1" applyAlignment="1">
      <alignment vertical="top" wrapText="1"/>
      <protection/>
    </xf>
    <xf numFmtId="49" fontId="7" fillId="0" borderId="17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49" fontId="5" fillId="34" borderId="17" xfId="0" applyNumberFormat="1" applyFont="1" applyFill="1" applyBorder="1" applyAlignment="1">
      <alignment horizontal="center" wrapText="1"/>
    </xf>
    <xf numFmtId="49" fontId="7" fillId="34" borderId="17" xfId="0" applyNumberFormat="1" applyFont="1" applyFill="1" applyBorder="1" applyAlignment="1">
      <alignment vertical="top" wrapText="1"/>
    </xf>
    <xf numFmtId="181" fontId="5" fillId="34" borderId="17" xfId="0" applyNumberFormat="1" applyFont="1" applyFill="1" applyBorder="1" applyAlignment="1">
      <alignment horizontal="center" wrapText="1"/>
    </xf>
    <xf numFmtId="49" fontId="7" fillId="35" borderId="17" xfId="0" applyNumberFormat="1" applyFont="1" applyFill="1" applyBorder="1" applyAlignment="1">
      <alignment vertical="top" wrapText="1"/>
    </xf>
    <xf numFmtId="0" fontId="0" fillId="36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/>
    </xf>
    <xf numFmtId="0" fontId="7" fillId="0" borderId="1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wrapText="1"/>
    </xf>
    <xf numFmtId="0" fontId="17" fillId="0" borderId="17" xfId="0" applyFont="1" applyFill="1" applyBorder="1" applyAlignment="1">
      <alignment horizontal="center"/>
    </xf>
    <xf numFmtId="0" fontId="17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49" fontId="7" fillId="0" borderId="17" xfId="0" applyNumberFormat="1" applyFont="1" applyFill="1" applyBorder="1" applyAlignment="1">
      <alignment vertical="top" wrapText="1"/>
    </xf>
    <xf numFmtId="4" fontId="5" fillId="0" borderId="17" xfId="0" applyNumberFormat="1" applyFont="1" applyFill="1" applyBorder="1" applyAlignment="1">
      <alignment horizontal="right" wrapText="1"/>
    </xf>
    <xf numFmtId="49" fontId="7" fillId="0" borderId="17" xfId="52" applyNumberFormat="1" applyFont="1" applyFill="1" applyBorder="1" applyAlignment="1" applyProtection="1">
      <alignment horizontal="left" vertical="center" wrapText="1"/>
      <protection hidden="1"/>
    </xf>
    <xf numFmtId="49" fontId="4" fillId="0" borderId="17" xfId="0" applyNumberFormat="1" applyFont="1" applyFill="1" applyBorder="1" applyAlignment="1">
      <alignment/>
    </xf>
    <xf numFmtId="49" fontId="7" fillId="0" borderId="17" xfId="0" applyNumberFormat="1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justify" vertical="center" wrapText="1"/>
    </xf>
    <xf numFmtId="2" fontId="5" fillId="0" borderId="17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49" fontId="7" fillId="0" borderId="17" xfId="0" applyNumberFormat="1" applyFont="1" applyFill="1" applyBorder="1" applyAlignment="1">
      <alignment horizontal="left" wrapText="1"/>
    </xf>
    <xf numFmtId="185" fontId="7" fillId="0" borderId="17" xfId="0" applyNumberFormat="1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49" fontId="8" fillId="0" borderId="17" xfId="0" applyNumberFormat="1" applyFont="1" applyFill="1" applyBorder="1" applyAlignment="1">
      <alignment horizontal="center" vertical="center"/>
    </xf>
    <xf numFmtId="182" fontId="6" fillId="0" borderId="17" xfId="0" applyNumberFormat="1" applyFont="1" applyFill="1" applyBorder="1" applyAlignment="1">
      <alignment horizontal="right" vertical="center" wrapText="1"/>
    </xf>
    <xf numFmtId="0" fontId="5" fillId="33" borderId="18" xfId="0" applyFont="1" applyFill="1" applyBorder="1" applyAlignment="1">
      <alignment horizontal="justify" vertical="center" wrapText="1"/>
    </xf>
    <xf numFmtId="181" fontId="5" fillId="0" borderId="25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right" wrapText="1"/>
    </xf>
    <xf numFmtId="0" fontId="5" fillId="0" borderId="17" xfId="0" applyFont="1" applyBorder="1" applyAlignment="1">
      <alignment horizontal="left" vertical="top" wrapText="1"/>
    </xf>
    <xf numFmtId="181" fontId="5" fillId="0" borderId="17" xfId="0" applyNumberFormat="1" applyFont="1" applyBorder="1" applyAlignment="1">
      <alignment horizontal="center" wrapText="1"/>
    </xf>
    <xf numFmtId="181" fontId="5" fillId="0" borderId="25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49" fontId="5" fillId="0" borderId="19" xfId="0" applyNumberFormat="1" applyFont="1" applyBorder="1" applyAlignment="1">
      <alignment horizontal="right" wrapText="1"/>
    </xf>
    <xf numFmtId="182" fontId="5" fillId="0" borderId="21" xfId="0" applyNumberFormat="1" applyFont="1" applyBorder="1" applyAlignment="1">
      <alignment horizontal="right" wrapText="1"/>
    </xf>
    <xf numFmtId="0" fontId="7" fillId="34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vertical="top" wrapText="1"/>
    </xf>
    <xf numFmtId="181" fontId="5" fillId="33" borderId="0" xfId="0" applyNumberFormat="1" applyFont="1" applyFill="1" applyBorder="1" applyAlignment="1">
      <alignment horizontal="center" wrapText="1"/>
    </xf>
    <xf numFmtId="49" fontId="5" fillId="33" borderId="0" xfId="0" applyNumberFormat="1" applyFont="1" applyFill="1" applyBorder="1" applyAlignment="1">
      <alignment horizontal="center" wrapText="1"/>
    </xf>
    <xf numFmtId="49" fontId="7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wrapText="1"/>
    </xf>
    <xf numFmtId="182" fontId="5" fillId="33" borderId="0" xfId="0" applyNumberFormat="1" applyFont="1" applyFill="1" applyBorder="1" applyAlignment="1">
      <alignment horizontal="right" wrapText="1"/>
    </xf>
    <xf numFmtId="0" fontId="7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2" fillId="0" borderId="0" xfId="0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 2" xfId="52"/>
    <cellStyle name="Обычный_ведомственная  и прилож. на 2008 год без краевых-2 2" xfId="53"/>
    <cellStyle name="Обычный_Функциональная структура расходов бюджета на 2005 го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view="pageBreakPreview" zoomScale="120" zoomScaleSheetLayoutView="120" workbookViewId="0" topLeftCell="A1">
      <selection activeCell="D5" sqref="D5"/>
    </sheetView>
  </sheetViews>
  <sheetFormatPr defaultColWidth="9.140625" defaultRowHeight="12.75"/>
  <cols>
    <col min="1" max="1" width="61.421875" style="0" customWidth="1"/>
    <col min="2" max="2" width="6.00390625" style="0" hidden="1" customWidth="1"/>
    <col min="3" max="3" width="11.7109375" style="0" customWidth="1"/>
    <col min="4" max="4" width="15.57421875" style="0" customWidth="1"/>
    <col min="5" max="5" width="14.421875" style="0" customWidth="1"/>
  </cols>
  <sheetData>
    <row r="1" spans="1:5" ht="15" customHeight="1">
      <c r="A1" s="214" t="s">
        <v>208</v>
      </c>
      <c r="B1" s="215"/>
      <c r="C1" s="215"/>
      <c r="D1" s="215"/>
      <c r="E1" s="215"/>
    </row>
    <row r="2" spans="1:5" ht="14.25">
      <c r="A2" s="216" t="s">
        <v>209</v>
      </c>
      <c r="B2" s="217"/>
      <c r="C2" s="217"/>
      <c r="D2" s="217"/>
      <c r="E2" s="217"/>
    </row>
    <row r="3" spans="1:5" ht="14.25">
      <c r="A3" s="216" t="s">
        <v>210</v>
      </c>
      <c r="B3" s="232"/>
      <c r="C3" s="232"/>
      <c r="D3" s="232"/>
      <c r="E3" s="232"/>
    </row>
    <row r="4" spans="1:5" ht="14.25">
      <c r="A4" s="216" t="s">
        <v>488</v>
      </c>
      <c r="B4" s="232"/>
      <c r="C4" s="232"/>
      <c r="D4" s="232"/>
      <c r="E4" s="232"/>
    </row>
    <row r="5" spans="1:5" ht="14.25">
      <c r="A5" s="37"/>
      <c r="B5" s="38"/>
      <c r="C5" s="38"/>
      <c r="D5" s="38"/>
      <c r="E5" s="38"/>
    </row>
    <row r="6" spans="1:5" ht="12.75">
      <c r="A6" s="26"/>
      <c r="B6" s="218"/>
      <c r="C6" s="219"/>
      <c r="D6" s="27"/>
      <c r="E6" s="28"/>
    </row>
    <row r="7" spans="1:5" ht="11.25" customHeight="1" hidden="1">
      <c r="A7" s="26"/>
      <c r="B7" s="220"/>
      <c r="C7" s="219"/>
      <c r="D7" s="27"/>
      <c r="E7" s="25"/>
    </row>
    <row r="8" spans="1:5" ht="22.5" customHeight="1" hidden="1">
      <c r="A8" s="29"/>
      <c r="B8" s="221"/>
      <c r="C8" s="219"/>
      <c r="D8" s="27"/>
      <c r="E8" s="25"/>
    </row>
    <row r="9" spans="1:5" ht="12.75" hidden="1">
      <c r="A9" s="29"/>
      <c r="B9" s="224"/>
      <c r="C9" s="219"/>
      <c r="D9" s="27"/>
      <c r="E9" s="25"/>
    </row>
    <row r="10" spans="1:5" ht="12.75" hidden="1">
      <c r="A10" s="26"/>
      <c r="B10" s="220"/>
      <c r="C10" s="219"/>
      <c r="D10" s="26"/>
      <c r="E10" s="25"/>
    </row>
    <row r="11" spans="1:5" ht="12.75" hidden="1">
      <c r="A11" s="26"/>
      <c r="B11" s="220"/>
      <c r="C11" s="219"/>
      <c r="D11" s="26"/>
      <c r="E11" s="25"/>
    </row>
    <row r="12" spans="1:5" ht="12.75" hidden="1">
      <c r="A12" s="1"/>
      <c r="B12" s="1"/>
      <c r="C12" s="1"/>
      <c r="D12" s="1"/>
      <c r="E12" s="25"/>
    </row>
    <row r="13" spans="1:5" ht="31.5" customHeight="1">
      <c r="A13" s="230" t="s">
        <v>422</v>
      </c>
      <c r="B13" s="231"/>
      <c r="C13" s="231"/>
      <c r="D13" s="231"/>
      <c r="E13" s="231"/>
    </row>
    <row r="14" spans="1:5" ht="16.5" customHeight="1">
      <c r="A14" s="35"/>
      <c r="B14" s="36"/>
      <c r="C14" s="36"/>
      <c r="D14" s="36"/>
      <c r="E14" s="36"/>
    </row>
    <row r="15" spans="1:5" ht="12.75">
      <c r="A15" s="80"/>
      <c r="B15" s="80"/>
      <c r="C15" s="80"/>
      <c r="D15" s="80"/>
      <c r="E15" s="81" t="s">
        <v>211</v>
      </c>
    </row>
    <row r="16" spans="1:5" ht="12.75">
      <c r="A16" s="227" t="s">
        <v>0</v>
      </c>
      <c r="B16" s="83"/>
      <c r="C16" s="225" t="s">
        <v>127</v>
      </c>
      <c r="D16" s="226"/>
      <c r="E16" s="227" t="s">
        <v>128</v>
      </c>
    </row>
    <row r="17" spans="1:5" ht="55.5" customHeight="1">
      <c r="A17" s="228"/>
      <c r="B17" s="82" t="s">
        <v>1</v>
      </c>
      <c r="C17" s="82" t="s">
        <v>353</v>
      </c>
      <c r="D17" s="82" t="s">
        <v>354</v>
      </c>
      <c r="E17" s="229"/>
    </row>
    <row r="18" spans="1:5" ht="13.5" thickBot="1">
      <c r="A18" s="4" t="s">
        <v>2</v>
      </c>
      <c r="B18" s="5" t="s">
        <v>3</v>
      </c>
      <c r="C18" s="102">
        <v>2</v>
      </c>
      <c r="D18" s="102">
        <v>3</v>
      </c>
      <c r="E18" s="102">
        <v>4</v>
      </c>
    </row>
    <row r="19" spans="1:5" ht="15.75" customHeight="1">
      <c r="A19" s="43" t="s">
        <v>189</v>
      </c>
      <c r="B19" s="101">
        <v>10</v>
      </c>
      <c r="C19" s="106"/>
      <c r="D19" s="107"/>
      <c r="E19" s="108">
        <f>E21+E26+E34</f>
        <v>149163204.12</v>
      </c>
    </row>
    <row r="20" spans="1:5" ht="12" customHeight="1">
      <c r="A20" s="23" t="s">
        <v>355</v>
      </c>
      <c r="B20" s="22">
        <v>10</v>
      </c>
      <c r="C20" s="103"/>
      <c r="D20" s="104"/>
      <c r="E20" s="105"/>
    </row>
    <row r="21" spans="1:5" ht="12.75">
      <c r="A21" s="84" t="s">
        <v>356</v>
      </c>
      <c r="B21" s="7"/>
      <c r="C21" s="90">
        <v>100</v>
      </c>
      <c r="D21" s="85"/>
      <c r="E21" s="100">
        <f>E22+E23+E24+E25</f>
        <v>1890827.63</v>
      </c>
    </row>
    <row r="22" spans="1:5" ht="56.25" customHeight="1">
      <c r="A22" s="6" t="s">
        <v>477</v>
      </c>
      <c r="B22" s="7"/>
      <c r="C22" s="86">
        <v>100</v>
      </c>
      <c r="D22" s="87" t="s">
        <v>471</v>
      </c>
      <c r="E22" s="10">
        <v>860672.89</v>
      </c>
    </row>
    <row r="23" spans="1:5" ht="69.75" customHeight="1">
      <c r="A23" s="6" t="s">
        <v>486</v>
      </c>
      <c r="B23" s="7"/>
      <c r="C23" s="86">
        <v>100</v>
      </c>
      <c r="D23" s="87" t="s">
        <v>472</v>
      </c>
      <c r="E23" s="10">
        <v>6326.17</v>
      </c>
    </row>
    <row r="24" spans="1:5" ht="57.75" customHeight="1">
      <c r="A24" s="6" t="s">
        <v>478</v>
      </c>
      <c r="B24" s="7"/>
      <c r="C24" s="8">
        <v>100</v>
      </c>
      <c r="D24" s="87" t="s">
        <v>475</v>
      </c>
      <c r="E24" s="10">
        <v>1149861.9</v>
      </c>
    </row>
    <row r="25" spans="1:5" ht="58.5" customHeight="1">
      <c r="A25" s="6" t="s">
        <v>479</v>
      </c>
      <c r="B25" s="7"/>
      <c r="C25" s="8">
        <v>100</v>
      </c>
      <c r="D25" s="87" t="s">
        <v>476</v>
      </c>
      <c r="E25" s="10">
        <v>-126033.33</v>
      </c>
    </row>
    <row r="26" spans="1:5" ht="15" customHeight="1">
      <c r="A26" s="89" t="s">
        <v>357</v>
      </c>
      <c r="B26" s="65"/>
      <c r="C26" s="90">
        <v>182</v>
      </c>
      <c r="D26" s="88"/>
      <c r="E26" s="99">
        <f>E27+E28+E29+E31+E32+E33+E30</f>
        <v>2821204.04</v>
      </c>
    </row>
    <row r="27" spans="1:5" ht="44.25" customHeight="1">
      <c r="A27" s="6" t="s">
        <v>6</v>
      </c>
      <c r="B27" s="7">
        <v>10</v>
      </c>
      <c r="C27" s="86">
        <v>182</v>
      </c>
      <c r="D27" s="87" t="s">
        <v>358</v>
      </c>
      <c r="E27" s="10">
        <v>1627016.62</v>
      </c>
    </row>
    <row r="28" spans="1:5" ht="55.5" customHeight="1" hidden="1">
      <c r="A28" s="6" t="s">
        <v>360</v>
      </c>
      <c r="B28" s="7"/>
      <c r="C28" s="86">
        <v>182</v>
      </c>
      <c r="D28" s="87" t="s">
        <v>359</v>
      </c>
      <c r="E28" s="10">
        <v>0</v>
      </c>
    </row>
    <row r="29" spans="1:5" ht="24" customHeight="1">
      <c r="A29" s="6" t="s">
        <v>7</v>
      </c>
      <c r="B29" s="7">
        <v>10</v>
      </c>
      <c r="C29" s="8">
        <v>182</v>
      </c>
      <c r="D29" s="87" t="s">
        <v>361</v>
      </c>
      <c r="E29" s="10">
        <v>5240.45</v>
      </c>
    </row>
    <row r="30" spans="1:5" ht="48" customHeight="1">
      <c r="A30" s="6" t="s">
        <v>442</v>
      </c>
      <c r="B30" s="7"/>
      <c r="C30" s="8">
        <v>182</v>
      </c>
      <c r="D30" s="87" t="s">
        <v>443</v>
      </c>
      <c r="E30" s="10">
        <v>2223.35</v>
      </c>
    </row>
    <row r="31" spans="1:5" ht="26.25" customHeight="1">
      <c r="A31" s="6" t="s">
        <v>8</v>
      </c>
      <c r="B31" s="7">
        <v>10</v>
      </c>
      <c r="C31" s="8">
        <v>182</v>
      </c>
      <c r="D31" s="87" t="s">
        <v>362</v>
      </c>
      <c r="E31" s="10">
        <v>641229.09</v>
      </c>
    </row>
    <row r="32" spans="1:5" ht="26.25" customHeight="1">
      <c r="A32" s="6" t="s">
        <v>9</v>
      </c>
      <c r="B32" s="7">
        <v>10</v>
      </c>
      <c r="C32" s="8">
        <v>182</v>
      </c>
      <c r="D32" s="87" t="s">
        <v>363</v>
      </c>
      <c r="E32" s="10">
        <v>55614.92</v>
      </c>
    </row>
    <row r="33" spans="1:5" ht="22.5" customHeight="1">
      <c r="A33" s="6" t="s">
        <v>10</v>
      </c>
      <c r="B33" s="7">
        <v>10</v>
      </c>
      <c r="C33" s="8">
        <v>182</v>
      </c>
      <c r="D33" s="87" t="s">
        <v>364</v>
      </c>
      <c r="E33" s="10">
        <v>489879.61</v>
      </c>
    </row>
    <row r="34" spans="1:5" ht="12.75" customHeight="1">
      <c r="A34" s="84" t="s">
        <v>365</v>
      </c>
      <c r="B34" s="65"/>
      <c r="C34" s="90">
        <v>992</v>
      </c>
      <c r="D34" s="88"/>
      <c r="E34" s="99">
        <f>E35+E36+E39+E43+E44+E45+E46+E52+E38+E40+E41+E42+E47+E51+E48+E37</f>
        <v>144451172.45000002</v>
      </c>
    </row>
    <row r="35" spans="1:5" ht="34.5" customHeight="1">
      <c r="A35" s="6" t="s">
        <v>11</v>
      </c>
      <c r="B35" s="7">
        <v>10</v>
      </c>
      <c r="C35" s="8">
        <v>992</v>
      </c>
      <c r="D35" s="87" t="s">
        <v>366</v>
      </c>
      <c r="E35" s="10">
        <v>308521.08</v>
      </c>
    </row>
    <row r="36" spans="1:5" s="63" customFormat="1" ht="13.5" customHeight="1">
      <c r="A36" s="58" t="s">
        <v>331</v>
      </c>
      <c r="B36" s="91"/>
      <c r="C36" s="60" t="s">
        <v>346</v>
      </c>
      <c r="D36" s="92" t="s">
        <v>367</v>
      </c>
      <c r="E36" s="31">
        <v>2753064.81</v>
      </c>
    </row>
    <row r="37" spans="1:5" s="63" customFormat="1" ht="48" customHeight="1">
      <c r="A37" s="58" t="s">
        <v>423</v>
      </c>
      <c r="B37" s="91"/>
      <c r="C37" s="60" t="s">
        <v>346</v>
      </c>
      <c r="D37" s="92" t="s">
        <v>424</v>
      </c>
      <c r="E37" s="31">
        <v>1143</v>
      </c>
    </row>
    <row r="38" spans="1:5" s="63" customFormat="1" ht="50.25" customHeight="1">
      <c r="A38" s="58" t="s">
        <v>426</v>
      </c>
      <c r="B38" s="91"/>
      <c r="C38" s="60" t="s">
        <v>346</v>
      </c>
      <c r="D38" s="92" t="s">
        <v>425</v>
      </c>
      <c r="E38" s="31">
        <v>181398.56</v>
      </c>
    </row>
    <row r="39" spans="1:5" s="63" customFormat="1" ht="15" customHeight="1">
      <c r="A39" s="58" t="s">
        <v>12</v>
      </c>
      <c r="B39" s="91">
        <v>10</v>
      </c>
      <c r="C39" s="93">
        <v>992</v>
      </c>
      <c r="D39" s="92" t="s">
        <v>431</v>
      </c>
      <c r="E39" s="31">
        <v>7199800</v>
      </c>
    </row>
    <row r="40" spans="1:5" s="63" customFormat="1" ht="22.5" customHeight="1">
      <c r="A40" s="58" t="s">
        <v>427</v>
      </c>
      <c r="B40" s="91"/>
      <c r="C40" s="93">
        <v>992</v>
      </c>
      <c r="D40" s="92" t="s">
        <v>428</v>
      </c>
      <c r="E40" s="31">
        <v>40200</v>
      </c>
    </row>
    <row r="41" spans="1:5" s="63" customFormat="1" ht="25.5" customHeight="1">
      <c r="A41" s="58" t="s">
        <v>429</v>
      </c>
      <c r="B41" s="91"/>
      <c r="C41" s="93">
        <v>992</v>
      </c>
      <c r="D41" s="92" t="s">
        <v>430</v>
      </c>
      <c r="E41" s="31">
        <v>94847987.65</v>
      </c>
    </row>
    <row r="42" spans="1:5" s="63" customFormat="1" ht="15" customHeight="1">
      <c r="A42" s="58" t="s">
        <v>433</v>
      </c>
      <c r="B42" s="91"/>
      <c r="C42" s="93">
        <v>992</v>
      </c>
      <c r="D42" s="92" t="s">
        <v>434</v>
      </c>
      <c r="E42" s="31">
        <v>197400</v>
      </c>
    </row>
    <row r="43" spans="1:5" ht="12.75" customHeight="1">
      <c r="A43" s="58" t="s">
        <v>13</v>
      </c>
      <c r="B43" s="7"/>
      <c r="C43" s="59" t="s">
        <v>346</v>
      </c>
      <c r="D43" s="87" t="s">
        <v>432</v>
      </c>
      <c r="E43" s="10">
        <v>34350347.09</v>
      </c>
    </row>
    <row r="44" spans="1:5" ht="24.75" customHeight="1">
      <c r="A44" s="6" t="s">
        <v>15</v>
      </c>
      <c r="B44" s="7">
        <v>10</v>
      </c>
      <c r="C44" s="8">
        <v>992</v>
      </c>
      <c r="D44" s="87" t="s">
        <v>435</v>
      </c>
      <c r="E44" s="10">
        <v>3800</v>
      </c>
    </row>
    <row r="45" spans="1:5" ht="24.75" customHeight="1">
      <c r="A45" s="6" t="s">
        <v>14</v>
      </c>
      <c r="B45" s="7">
        <v>10</v>
      </c>
      <c r="C45" s="8">
        <v>992</v>
      </c>
      <c r="D45" s="87" t="s">
        <v>436</v>
      </c>
      <c r="E45" s="10">
        <v>221700</v>
      </c>
    </row>
    <row r="46" spans="1:5" ht="33" customHeight="1">
      <c r="A46" s="196" t="s">
        <v>233</v>
      </c>
      <c r="B46" s="197">
        <v>10</v>
      </c>
      <c r="C46" s="62" t="s">
        <v>368</v>
      </c>
      <c r="D46" s="94" t="s">
        <v>473</v>
      </c>
      <c r="E46" s="95">
        <v>51300</v>
      </c>
    </row>
    <row r="47" spans="1:5" ht="17.25" customHeight="1">
      <c r="A47" s="61" t="s">
        <v>437</v>
      </c>
      <c r="B47" s="133"/>
      <c r="C47" s="140" t="s">
        <v>346</v>
      </c>
      <c r="D47" s="198" t="s">
        <v>438</v>
      </c>
      <c r="E47" s="128">
        <v>4438390</v>
      </c>
    </row>
    <row r="48" spans="1:5" ht="15" customHeight="1">
      <c r="A48" s="74" t="s">
        <v>440</v>
      </c>
      <c r="B48" s="201"/>
      <c r="C48" s="202">
        <v>992</v>
      </c>
      <c r="D48" s="203" t="s">
        <v>441</v>
      </c>
      <c r="E48" s="204">
        <v>15000</v>
      </c>
    </row>
    <row r="49" s="30" customFormat="1" ht="35.25" customHeight="1" hidden="1"/>
    <row r="50" s="30" customFormat="1" ht="35.25" customHeight="1" hidden="1"/>
    <row r="51" spans="1:5" s="30" customFormat="1" ht="27.75" customHeight="1">
      <c r="A51" s="61" t="s">
        <v>480</v>
      </c>
      <c r="B51" s="133"/>
      <c r="C51" s="140" t="s">
        <v>346</v>
      </c>
      <c r="D51" s="198" t="s">
        <v>439</v>
      </c>
      <c r="E51" s="128">
        <v>-58240</v>
      </c>
    </row>
    <row r="52" spans="1:5" ht="24.75" customHeight="1">
      <c r="A52" s="199" t="s">
        <v>369</v>
      </c>
      <c r="B52" s="200">
        <v>10</v>
      </c>
      <c r="C52" s="96">
        <v>992</v>
      </c>
      <c r="D52" s="97" t="s">
        <v>474</v>
      </c>
      <c r="E52" s="98">
        <v>-100639.74</v>
      </c>
    </row>
    <row r="53" spans="1:5" ht="12.75">
      <c r="A53" s="11"/>
      <c r="B53" s="76"/>
      <c r="C53" s="76"/>
      <c r="D53" s="78"/>
      <c r="E53" s="78"/>
    </row>
    <row r="54" spans="1:5" ht="14.25">
      <c r="A54" s="222"/>
      <c r="B54" s="48"/>
      <c r="C54" s="54"/>
      <c r="D54" s="223"/>
      <c r="E54" s="223"/>
    </row>
    <row r="55" spans="1:5" ht="10.5" customHeight="1">
      <c r="A55" s="223"/>
      <c r="B55" s="48"/>
      <c r="C55" s="55"/>
      <c r="D55" s="223"/>
      <c r="E55" s="223"/>
    </row>
    <row r="56" spans="1:5" ht="14.25">
      <c r="A56" s="49" t="s">
        <v>350</v>
      </c>
      <c r="B56" s="48"/>
      <c r="C56" s="55"/>
      <c r="D56" s="49"/>
      <c r="E56" s="49"/>
    </row>
    <row r="57" spans="1:5" ht="14.25">
      <c r="A57" s="49" t="s">
        <v>351</v>
      </c>
      <c r="B57" s="48"/>
      <c r="C57" s="55"/>
      <c r="D57" s="49"/>
      <c r="E57" s="49"/>
    </row>
    <row r="58" spans="1:5" ht="14.25">
      <c r="A58" s="49" t="s">
        <v>352</v>
      </c>
      <c r="B58" s="48"/>
      <c r="C58" s="55"/>
      <c r="E58" s="49" t="s">
        <v>230</v>
      </c>
    </row>
    <row r="59" spans="1:5" ht="14.25">
      <c r="A59" s="233"/>
      <c r="B59" s="48"/>
      <c r="C59" s="54"/>
      <c r="D59" s="223"/>
      <c r="E59" s="223"/>
    </row>
    <row r="60" spans="1:5" ht="14.25">
      <c r="A60" s="233"/>
      <c r="B60" s="48"/>
      <c r="C60" s="55"/>
      <c r="D60" s="223"/>
      <c r="E60" s="223"/>
    </row>
  </sheetData>
  <sheetProtection/>
  <mergeCells count="18">
    <mergeCell ref="B10:C10"/>
    <mergeCell ref="B11:C11"/>
    <mergeCell ref="A13:E13"/>
    <mergeCell ref="A3:E3"/>
    <mergeCell ref="A4:E4"/>
    <mergeCell ref="A59:A60"/>
    <mergeCell ref="D54:E55"/>
    <mergeCell ref="D59:E60"/>
    <mergeCell ref="A1:E1"/>
    <mergeCell ref="A2:E2"/>
    <mergeCell ref="B6:C6"/>
    <mergeCell ref="B7:C7"/>
    <mergeCell ref="B8:C8"/>
    <mergeCell ref="A54:A55"/>
    <mergeCell ref="B9:C9"/>
    <mergeCell ref="C16:D16"/>
    <mergeCell ref="A16:A17"/>
    <mergeCell ref="E16:E17"/>
  </mergeCells>
  <printOptions/>
  <pageMargins left="1.1811023622047245" right="0.3937007874015748" top="0.1968503937007874" bottom="0.5905511811023623" header="0" footer="0"/>
  <pageSetup fitToHeight="0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1"/>
  <sheetViews>
    <sheetView view="pageBreakPreview" zoomScale="110" zoomScaleSheetLayoutView="110" zoomScalePageLayoutView="0" workbookViewId="0" topLeftCell="A1">
      <selection activeCell="B6" sqref="B6:L6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4.421875" style="0" customWidth="1"/>
    <col min="4" max="4" width="4.57421875" style="0" customWidth="1"/>
    <col min="5" max="5" width="3.8515625" style="0" customWidth="1"/>
    <col min="6" max="6" width="11.28125" style="0" customWidth="1"/>
    <col min="7" max="7" width="3.8515625" style="0" customWidth="1"/>
    <col min="8" max="8" width="20.140625" style="0" hidden="1" customWidth="1"/>
    <col min="9" max="9" width="12.57421875" style="21" customWidth="1"/>
    <col min="10" max="10" width="12.28125" style="0" customWidth="1"/>
    <col min="11" max="11" width="12.140625" style="0" customWidth="1"/>
    <col min="12" max="12" width="9.140625" style="0" customWidth="1"/>
  </cols>
  <sheetData>
    <row r="1" spans="1:12" ht="13.5" customHeight="1">
      <c r="A1" s="232" t="s">
        <v>213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4.25">
      <c r="A2" s="232" t="s">
        <v>209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4.25">
      <c r="A3" s="232" t="s">
        <v>210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4.25">
      <c r="A4" s="232" t="s">
        <v>488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6" spans="1:12" ht="36" customHeight="1">
      <c r="A6" s="30"/>
      <c r="B6" s="234" t="s">
        <v>446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</row>
    <row r="7" spans="1:12" ht="12.75">
      <c r="A7" s="30"/>
      <c r="B7" s="168"/>
      <c r="C7" s="169"/>
      <c r="D7" s="169"/>
      <c r="E7" s="169"/>
      <c r="F7" s="169"/>
      <c r="G7" s="169"/>
      <c r="H7" s="169"/>
      <c r="I7" s="169"/>
      <c r="J7" s="169"/>
      <c r="K7" s="169"/>
      <c r="L7" s="170" t="s">
        <v>211</v>
      </c>
    </row>
    <row r="8" spans="1:12" ht="88.5" customHeight="1">
      <c r="A8" s="171" t="s">
        <v>129</v>
      </c>
      <c r="B8" s="172" t="s">
        <v>0</v>
      </c>
      <c r="C8" s="173" t="s">
        <v>130</v>
      </c>
      <c r="D8" s="173" t="s">
        <v>131</v>
      </c>
      <c r="E8" s="173" t="s">
        <v>132</v>
      </c>
      <c r="F8" s="173" t="s">
        <v>133</v>
      </c>
      <c r="G8" s="173" t="s">
        <v>134</v>
      </c>
      <c r="H8" s="173" t="s">
        <v>16</v>
      </c>
      <c r="I8" s="173" t="s">
        <v>444</v>
      </c>
      <c r="J8" s="173" t="s">
        <v>370</v>
      </c>
      <c r="K8" s="173" t="s">
        <v>128</v>
      </c>
      <c r="L8" s="173" t="s">
        <v>371</v>
      </c>
    </row>
    <row r="9" spans="1:12" ht="12.75">
      <c r="A9" s="174">
        <v>1</v>
      </c>
      <c r="B9" s="175">
        <v>2</v>
      </c>
      <c r="C9" s="175">
        <v>3</v>
      </c>
      <c r="D9" s="175">
        <v>4</v>
      </c>
      <c r="E9" s="175">
        <v>5</v>
      </c>
      <c r="F9" s="175">
        <v>6</v>
      </c>
      <c r="G9" s="175">
        <v>7</v>
      </c>
      <c r="H9" s="175" t="s">
        <v>4</v>
      </c>
      <c r="I9" s="175">
        <v>8</v>
      </c>
      <c r="J9" s="175">
        <v>9</v>
      </c>
      <c r="K9" s="175">
        <v>10</v>
      </c>
      <c r="L9" s="175">
        <v>11</v>
      </c>
    </row>
    <row r="10" spans="1:12" ht="24" customHeight="1">
      <c r="A10" s="32"/>
      <c r="B10" s="116" t="s">
        <v>372</v>
      </c>
      <c r="C10" s="117"/>
      <c r="D10" s="117"/>
      <c r="E10" s="117"/>
      <c r="F10" s="117"/>
      <c r="G10" s="117"/>
      <c r="H10" s="118"/>
      <c r="I10" s="119">
        <f>I12+I20</f>
        <v>155163606.04999998</v>
      </c>
      <c r="J10" s="119">
        <f>J12+J20</f>
        <v>155163606.04999998</v>
      </c>
      <c r="K10" s="119">
        <f>K12+K20</f>
        <v>148914425.51999998</v>
      </c>
      <c r="L10" s="119">
        <f>(K10/J10)*100</f>
        <v>95.97252172137178</v>
      </c>
    </row>
    <row r="11" spans="1:12" ht="12.75" customHeight="1">
      <c r="A11" s="32"/>
      <c r="B11" s="176" t="s">
        <v>355</v>
      </c>
      <c r="C11" s="117"/>
      <c r="D11" s="117"/>
      <c r="E11" s="117"/>
      <c r="F11" s="117"/>
      <c r="G11" s="117"/>
      <c r="H11" s="118"/>
      <c r="I11" s="119"/>
      <c r="J11" s="119"/>
      <c r="K11" s="119"/>
      <c r="L11" s="119"/>
    </row>
    <row r="12" spans="1:12" s="21" customFormat="1" ht="21.75">
      <c r="A12" s="177">
        <v>1</v>
      </c>
      <c r="B12" s="120" t="s">
        <v>231</v>
      </c>
      <c r="C12" s="121" t="s">
        <v>155</v>
      </c>
      <c r="D12" s="121"/>
      <c r="E12" s="121"/>
      <c r="F12" s="121"/>
      <c r="G12" s="121"/>
      <c r="H12" s="122"/>
      <c r="I12" s="123">
        <f aca="true" t="shared" si="0" ref="I12:K13">I13</f>
        <v>16000</v>
      </c>
      <c r="J12" s="123">
        <f t="shared" si="0"/>
        <v>16000</v>
      </c>
      <c r="K12" s="123">
        <f t="shared" si="0"/>
        <v>16000</v>
      </c>
      <c r="L12" s="123">
        <f aca="true" t="shared" si="1" ref="L12:L78">(K12/J12)*100</f>
        <v>100</v>
      </c>
    </row>
    <row r="13" spans="1:12" s="21" customFormat="1" ht="12.75">
      <c r="A13" s="178"/>
      <c r="B13" s="124" t="s">
        <v>17</v>
      </c>
      <c r="C13" s="125" t="s">
        <v>155</v>
      </c>
      <c r="D13" s="125" t="s">
        <v>135</v>
      </c>
      <c r="E13" s="125"/>
      <c r="F13" s="125"/>
      <c r="G13" s="125"/>
      <c r="H13" s="126"/>
      <c r="I13" s="127">
        <f t="shared" si="0"/>
        <v>16000</v>
      </c>
      <c r="J13" s="127">
        <f t="shared" si="0"/>
        <v>16000</v>
      </c>
      <c r="K13" s="127">
        <f t="shared" si="0"/>
        <v>16000</v>
      </c>
      <c r="L13" s="128">
        <f t="shared" si="1"/>
        <v>100</v>
      </c>
    </row>
    <row r="14" spans="1:12" s="21" customFormat="1" ht="26.25" customHeight="1">
      <c r="A14" s="179"/>
      <c r="B14" s="129" t="s">
        <v>48</v>
      </c>
      <c r="C14" s="73" t="s">
        <v>155</v>
      </c>
      <c r="D14" s="73" t="s">
        <v>135</v>
      </c>
      <c r="E14" s="73" t="s">
        <v>142</v>
      </c>
      <c r="F14" s="73"/>
      <c r="G14" s="73"/>
      <c r="H14" s="130"/>
      <c r="I14" s="128">
        <f>I15</f>
        <v>16000</v>
      </c>
      <c r="J14" s="128">
        <f aca="true" t="shared" si="2" ref="J14:J70">I14</f>
        <v>16000</v>
      </c>
      <c r="K14" s="128">
        <f>K15</f>
        <v>16000</v>
      </c>
      <c r="L14" s="128">
        <f t="shared" si="1"/>
        <v>100</v>
      </c>
    </row>
    <row r="15" spans="1:12" s="21" customFormat="1" ht="15" customHeight="1">
      <c r="A15" s="179"/>
      <c r="B15" s="129" t="s">
        <v>49</v>
      </c>
      <c r="C15" s="73" t="s">
        <v>155</v>
      </c>
      <c r="D15" s="73" t="s">
        <v>135</v>
      </c>
      <c r="E15" s="73" t="s">
        <v>142</v>
      </c>
      <c r="F15" s="73" t="s">
        <v>234</v>
      </c>
      <c r="G15" s="73"/>
      <c r="H15" s="130"/>
      <c r="I15" s="128">
        <f>I16</f>
        <v>16000</v>
      </c>
      <c r="J15" s="128">
        <f t="shared" si="2"/>
        <v>16000</v>
      </c>
      <c r="K15" s="128">
        <f>K16</f>
        <v>16000</v>
      </c>
      <c r="L15" s="128">
        <f t="shared" si="1"/>
        <v>100</v>
      </c>
    </row>
    <row r="16" spans="1:12" s="21" customFormat="1" ht="24" customHeight="1">
      <c r="A16" s="179"/>
      <c r="B16" s="129" t="s">
        <v>332</v>
      </c>
      <c r="C16" s="73" t="s">
        <v>155</v>
      </c>
      <c r="D16" s="73" t="s">
        <v>135</v>
      </c>
      <c r="E16" s="73" t="s">
        <v>142</v>
      </c>
      <c r="F16" s="73" t="s">
        <v>235</v>
      </c>
      <c r="G16" s="73"/>
      <c r="H16" s="130"/>
      <c r="I16" s="128">
        <f>I17</f>
        <v>16000</v>
      </c>
      <c r="J16" s="128">
        <f t="shared" si="2"/>
        <v>16000</v>
      </c>
      <c r="K16" s="128">
        <f>K17</f>
        <v>16000</v>
      </c>
      <c r="L16" s="128">
        <f t="shared" si="1"/>
        <v>100</v>
      </c>
    </row>
    <row r="17" spans="1:12" s="21" customFormat="1" ht="23.25" customHeight="1">
      <c r="A17" s="179"/>
      <c r="B17" s="129" t="s">
        <v>236</v>
      </c>
      <c r="C17" s="73">
        <v>991</v>
      </c>
      <c r="D17" s="73" t="s">
        <v>135</v>
      </c>
      <c r="E17" s="73" t="s">
        <v>142</v>
      </c>
      <c r="F17" s="73" t="s">
        <v>237</v>
      </c>
      <c r="G17" s="73"/>
      <c r="H17" s="130"/>
      <c r="I17" s="128">
        <f>I18</f>
        <v>16000</v>
      </c>
      <c r="J17" s="128">
        <f>J18</f>
        <v>16000</v>
      </c>
      <c r="K17" s="128">
        <f>K18</f>
        <v>16000</v>
      </c>
      <c r="L17" s="128">
        <f t="shared" si="1"/>
        <v>100</v>
      </c>
    </row>
    <row r="18" spans="1:12" s="21" customFormat="1" ht="23.25" customHeight="1">
      <c r="A18" s="179"/>
      <c r="B18" s="180" t="s">
        <v>239</v>
      </c>
      <c r="C18" s="73" t="s">
        <v>155</v>
      </c>
      <c r="D18" s="73" t="s">
        <v>135</v>
      </c>
      <c r="E18" s="73" t="s">
        <v>142</v>
      </c>
      <c r="F18" s="73" t="s">
        <v>238</v>
      </c>
      <c r="G18" s="73"/>
      <c r="H18" s="130"/>
      <c r="I18" s="128">
        <f>I19</f>
        <v>16000</v>
      </c>
      <c r="J18" s="128">
        <f>J19</f>
        <v>16000</v>
      </c>
      <c r="K18" s="128">
        <f>K19</f>
        <v>16000</v>
      </c>
      <c r="L18" s="128">
        <f t="shared" si="1"/>
        <v>100</v>
      </c>
    </row>
    <row r="19" spans="1:12" s="21" customFormat="1" ht="13.5">
      <c r="A19" s="179"/>
      <c r="B19" s="129" t="s">
        <v>52</v>
      </c>
      <c r="C19" s="73">
        <v>991</v>
      </c>
      <c r="D19" s="73" t="s">
        <v>135</v>
      </c>
      <c r="E19" s="73" t="s">
        <v>142</v>
      </c>
      <c r="F19" s="73" t="s">
        <v>238</v>
      </c>
      <c r="G19" s="73">
        <v>500</v>
      </c>
      <c r="H19" s="130"/>
      <c r="I19" s="128">
        <v>16000</v>
      </c>
      <c r="J19" s="128">
        <f t="shared" si="2"/>
        <v>16000</v>
      </c>
      <c r="K19" s="128">
        <v>16000</v>
      </c>
      <c r="L19" s="128">
        <f t="shared" si="1"/>
        <v>100</v>
      </c>
    </row>
    <row r="20" spans="1:12" s="21" customFormat="1" ht="21.75">
      <c r="A20" s="177">
        <v>2</v>
      </c>
      <c r="B20" s="120" t="s">
        <v>232</v>
      </c>
      <c r="C20" s="131">
        <v>992</v>
      </c>
      <c r="D20" s="131"/>
      <c r="E20" s="131"/>
      <c r="F20" s="131"/>
      <c r="G20" s="131"/>
      <c r="H20" s="122"/>
      <c r="I20" s="123">
        <f>I21+I151+I169+I196+I237+I280+I294</f>
        <v>155147606.04999998</v>
      </c>
      <c r="J20" s="123">
        <f>I20</f>
        <v>155147606.04999998</v>
      </c>
      <c r="K20" s="123">
        <f>K21+K151+K169+K196+K237+K294</f>
        <v>148898425.51999998</v>
      </c>
      <c r="L20" s="123">
        <f t="shared" si="1"/>
        <v>95.97210637720956</v>
      </c>
    </row>
    <row r="21" spans="1:12" s="21" customFormat="1" ht="12.75">
      <c r="A21" s="178"/>
      <c r="B21" s="124" t="s">
        <v>17</v>
      </c>
      <c r="C21" s="132">
        <v>992</v>
      </c>
      <c r="D21" s="125" t="s">
        <v>135</v>
      </c>
      <c r="E21" s="125"/>
      <c r="F21" s="125"/>
      <c r="G21" s="125"/>
      <c r="H21" s="126"/>
      <c r="I21" s="127">
        <f>I22+I34+I84+I111+I93+I99+I110</f>
        <v>4688116.72</v>
      </c>
      <c r="J21" s="127">
        <f>I21</f>
        <v>4688116.72</v>
      </c>
      <c r="K21" s="127">
        <f>K22+K34+K84+K111+K93+K99</f>
        <v>4581557.100000001</v>
      </c>
      <c r="L21" s="127">
        <f t="shared" si="1"/>
        <v>97.72702715473348</v>
      </c>
    </row>
    <row r="22" spans="1:12" s="21" customFormat="1" ht="21.75">
      <c r="A22" s="179"/>
      <c r="B22" s="129" t="s">
        <v>18</v>
      </c>
      <c r="C22" s="133">
        <v>992</v>
      </c>
      <c r="D22" s="73" t="s">
        <v>135</v>
      </c>
      <c r="E22" s="73" t="s">
        <v>140</v>
      </c>
      <c r="F22" s="73"/>
      <c r="G22" s="73"/>
      <c r="H22" s="130"/>
      <c r="I22" s="128">
        <f aca="true" t="shared" si="3" ref="I22:K26">I23</f>
        <v>692700</v>
      </c>
      <c r="J22" s="128">
        <f t="shared" si="3"/>
        <v>692700</v>
      </c>
      <c r="K22" s="128">
        <f t="shared" si="3"/>
        <v>692699.94</v>
      </c>
      <c r="L22" s="128">
        <f t="shared" si="1"/>
        <v>99.99999133824166</v>
      </c>
    </row>
    <row r="23" spans="1:12" s="21" customFormat="1" ht="26.25" customHeight="1">
      <c r="A23" s="179"/>
      <c r="B23" s="129" t="s">
        <v>199</v>
      </c>
      <c r="C23" s="133">
        <v>992</v>
      </c>
      <c r="D23" s="73" t="s">
        <v>135</v>
      </c>
      <c r="E23" s="73" t="s">
        <v>140</v>
      </c>
      <c r="F23" s="73" t="s">
        <v>240</v>
      </c>
      <c r="G23" s="73"/>
      <c r="H23" s="130"/>
      <c r="I23" s="128">
        <f t="shared" si="3"/>
        <v>692700</v>
      </c>
      <c r="J23" s="128">
        <f t="shared" si="3"/>
        <v>692700</v>
      </c>
      <c r="K23" s="128">
        <f t="shared" si="3"/>
        <v>692699.94</v>
      </c>
      <c r="L23" s="128">
        <f t="shared" si="1"/>
        <v>99.99999133824166</v>
      </c>
    </row>
    <row r="24" spans="1:12" s="21" customFormat="1" ht="13.5">
      <c r="A24" s="179"/>
      <c r="B24" s="129" t="s">
        <v>333</v>
      </c>
      <c r="C24" s="133">
        <v>992</v>
      </c>
      <c r="D24" s="73" t="s">
        <v>135</v>
      </c>
      <c r="E24" s="73" t="s">
        <v>140</v>
      </c>
      <c r="F24" s="73" t="s">
        <v>241</v>
      </c>
      <c r="G24" s="73"/>
      <c r="H24" s="130"/>
      <c r="I24" s="128">
        <f aca="true" t="shared" si="4" ref="I24:K25">I25</f>
        <v>692700</v>
      </c>
      <c r="J24" s="128">
        <f t="shared" si="4"/>
        <v>692700</v>
      </c>
      <c r="K24" s="128">
        <f t="shared" si="4"/>
        <v>692699.94</v>
      </c>
      <c r="L24" s="128">
        <f t="shared" si="1"/>
        <v>99.99999133824166</v>
      </c>
    </row>
    <row r="25" spans="1:12" s="21" customFormat="1" ht="21.75">
      <c r="A25" s="179"/>
      <c r="B25" s="180" t="s">
        <v>243</v>
      </c>
      <c r="C25" s="133">
        <v>992</v>
      </c>
      <c r="D25" s="73" t="s">
        <v>135</v>
      </c>
      <c r="E25" s="73" t="s">
        <v>140</v>
      </c>
      <c r="F25" s="73" t="s">
        <v>242</v>
      </c>
      <c r="G25" s="73"/>
      <c r="H25" s="130"/>
      <c r="I25" s="128">
        <f t="shared" si="4"/>
        <v>692700</v>
      </c>
      <c r="J25" s="128">
        <f t="shared" si="4"/>
        <v>692700</v>
      </c>
      <c r="K25" s="128">
        <f t="shared" si="4"/>
        <v>692699.94</v>
      </c>
      <c r="L25" s="128">
        <f t="shared" si="1"/>
        <v>99.99999133824166</v>
      </c>
    </row>
    <row r="26" spans="1:12" s="21" customFormat="1" ht="15.75" customHeight="1">
      <c r="A26" s="179"/>
      <c r="B26" s="129" t="s">
        <v>20</v>
      </c>
      <c r="C26" s="133">
        <v>992</v>
      </c>
      <c r="D26" s="73" t="s">
        <v>135</v>
      </c>
      <c r="E26" s="73" t="s">
        <v>140</v>
      </c>
      <c r="F26" s="73" t="s">
        <v>244</v>
      </c>
      <c r="G26" s="73"/>
      <c r="H26" s="130"/>
      <c r="I26" s="128">
        <f t="shared" si="3"/>
        <v>692700</v>
      </c>
      <c r="J26" s="128">
        <f t="shared" si="3"/>
        <v>692700</v>
      </c>
      <c r="K26" s="128">
        <f t="shared" si="3"/>
        <v>692699.94</v>
      </c>
      <c r="L26" s="128">
        <f t="shared" si="1"/>
        <v>99.99999133824166</v>
      </c>
    </row>
    <row r="27" spans="1:12" s="21" customFormat="1" ht="43.5">
      <c r="A27" s="179"/>
      <c r="B27" s="129" t="s">
        <v>21</v>
      </c>
      <c r="C27" s="133">
        <v>992</v>
      </c>
      <c r="D27" s="73" t="s">
        <v>135</v>
      </c>
      <c r="E27" s="73" t="s">
        <v>140</v>
      </c>
      <c r="F27" s="73" t="s">
        <v>244</v>
      </c>
      <c r="G27" s="73" t="s">
        <v>143</v>
      </c>
      <c r="H27" s="130"/>
      <c r="I27" s="128">
        <v>692700</v>
      </c>
      <c r="J27" s="128">
        <f>I27</f>
        <v>692700</v>
      </c>
      <c r="K27" s="128">
        <v>692699.94</v>
      </c>
      <c r="L27" s="128">
        <f t="shared" si="1"/>
        <v>99.99999133824166</v>
      </c>
    </row>
    <row r="28" spans="1:12" s="21" customFormat="1" ht="21.75" hidden="1">
      <c r="A28" s="179"/>
      <c r="B28" s="129" t="s">
        <v>22</v>
      </c>
      <c r="C28" s="133">
        <v>200</v>
      </c>
      <c r="D28" s="73"/>
      <c r="E28" s="73"/>
      <c r="F28" s="73"/>
      <c r="G28" s="73"/>
      <c r="H28" s="130"/>
      <c r="I28" s="128">
        <v>567800</v>
      </c>
      <c r="J28" s="128">
        <f t="shared" si="2"/>
        <v>567800</v>
      </c>
      <c r="K28" s="128">
        <v>102183.29</v>
      </c>
      <c r="L28" s="128">
        <f t="shared" si="1"/>
        <v>17.996352588939764</v>
      </c>
    </row>
    <row r="29" spans="1:12" s="21" customFormat="1" ht="21.75" hidden="1">
      <c r="A29" s="179"/>
      <c r="B29" s="129" t="s">
        <v>23</v>
      </c>
      <c r="C29" s="133">
        <v>200</v>
      </c>
      <c r="D29" s="73"/>
      <c r="E29" s="73"/>
      <c r="F29" s="73"/>
      <c r="G29" s="73"/>
      <c r="H29" s="130"/>
      <c r="I29" s="128">
        <v>567800</v>
      </c>
      <c r="J29" s="128">
        <f t="shared" si="2"/>
        <v>567800</v>
      </c>
      <c r="K29" s="128">
        <v>102183.29</v>
      </c>
      <c r="L29" s="128">
        <f t="shared" si="1"/>
        <v>17.996352588939764</v>
      </c>
    </row>
    <row r="30" spans="1:12" s="21" customFormat="1" ht="13.5" hidden="1">
      <c r="A30" s="179"/>
      <c r="B30" s="129" t="s">
        <v>24</v>
      </c>
      <c r="C30" s="133">
        <v>200</v>
      </c>
      <c r="D30" s="73"/>
      <c r="E30" s="73"/>
      <c r="F30" s="73"/>
      <c r="G30" s="73"/>
      <c r="H30" s="130"/>
      <c r="I30" s="128">
        <v>567800</v>
      </c>
      <c r="J30" s="128">
        <f t="shared" si="2"/>
        <v>567800</v>
      </c>
      <c r="K30" s="128">
        <v>102183.29</v>
      </c>
      <c r="L30" s="128">
        <f t="shared" si="1"/>
        <v>17.996352588939764</v>
      </c>
    </row>
    <row r="31" spans="1:12" s="21" customFormat="1" ht="13.5" hidden="1">
      <c r="A31" s="179"/>
      <c r="B31" s="129" t="s">
        <v>25</v>
      </c>
      <c r="C31" s="133">
        <v>200</v>
      </c>
      <c r="D31" s="73"/>
      <c r="E31" s="73"/>
      <c r="F31" s="73"/>
      <c r="G31" s="73"/>
      <c r="H31" s="130"/>
      <c r="I31" s="128">
        <v>567800</v>
      </c>
      <c r="J31" s="128">
        <f t="shared" si="2"/>
        <v>567800</v>
      </c>
      <c r="K31" s="128">
        <v>102183.29</v>
      </c>
      <c r="L31" s="128">
        <f t="shared" si="1"/>
        <v>17.996352588939764</v>
      </c>
    </row>
    <row r="32" spans="1:12" s="21" customFormat="1" ht="13.5" hidden="1">
      <c r="A32" s="179"/>
      <c r="B32" s="129" t="s">
        <v>26</v>
      </c>
      <c r="C32" s="133">
        <v>200</v>
      </c>
      <c r="D32" s="73"/>
      <c r="E32" s="73"/>
      <c r="F32" s="73"/>
      <c r="G32" s="73"/>
      <c r="H32" s="130"/>
      <c r="I32" s="128">
        <v>436100</v>
      </c>
      <c r="J32" s="128">
        <f t="shared" si="2"/>
        <v>436100</v>
      </c>
      <c r="K32" s="128">
        <v>83563.66</v>
      </c>
      <c r="L32" s="128">
        <f t="shared" si="1"/>
        <v>19.161582205916076</v>
      </c>
    </row>
    <row r="33" spans="1:12" s="21" customFormat="1" ht="13.5" hidden="1">
      <c r="A33" s="179"/>
      <c r="B33" s="129" t="s">
        <v>27</v>
      </c>
      <c r="C33" s="133">
        <v>200</v>
      </c>
      <c r="D33" s="73"/>
      <c r="E33" s="73"/>
      <c r="F33" s="73"/>
      <c r="G33" s="73"/>
      <c r="H33" s="130"/>
      <c r="I33" s="128">
        <v>131700</v>
      </c>
      <c r="J33" s="128">
        <f t="shared" si="2"/>
        <v>131700</v>
      </c>
      <c r="K33" s="128">
        <v>18619.63</v>
      </c>
      <c r="L33" s="128">
        <f t="shared" si="1"/>
        <v>14.13791192103265</v>
      </c>
    </row>
    <row r="34" spans="1:12" s="21" customFormat="1" ht="32.25">
      <c r="A34" s="179"/>
      <c r="B34" s="129" t="s">
        <v>28</v>
      </c>
      <c r="C34" s="133">
        <v>992</v>
      </c>
      <c r="D34" s="73" t="s">
        <v>135</v>
      </c>
      <c r="E34" s="73" t="s">
        <v>141</v>
      </c>
      <c r="F34" s="73"/>
      <c r="G34" s="73"/>
      <c r="H34" s="130"/>
      <c r="I34" s="128">
        <f aca="true" t="shared" si="5" ref="I34:K35">I35</f>
        <v>3478800</v>
      </c>
      <c r="J34" s="128">
        <f t="shared" si="5"/>
        <v>3478800</v>
      </c>
      <c r="K34" s="128">
        <f t="shared" si="5"/>
        <v>3419944.5100000002</v>
      </c>
      <c r="L34" s="128">
        <f t="shared" si="1"/>
        <v>98.30816689663104</v>
      </c>
    </row>
    <row r="35" spans="1:12" s="21" customFormat="1" ht="26.25" customHeight="1">
      <c r="A35" s="179"/>
      <c r="B35" s="129" t="s">
        <v>199</v>
      </c>
      <c r="C35" s="133">
        <v>992</v>
      </c>
      <c r="D35" s="73" t="s">
        <v>135</v>
      </c>
      <c r="E35" s="73" t="s">
        <v>141</v>
      </c>
      <c r="F35" s="73" t="s">
        <v>240</v>
      </c>
      <c r="G35" s="73"/>
      <c r="H35" s="130"/>
      <c r="I35" s="128">
        <f t="shared" si="5"/>
        <v>3478800</v>
      </c>
      <c r="J35" s="128">
        <f t="shared" si="5"/>
        <v>3478800</v>
      </c>
      <c r="K35" s="128">
        <f t="shared" si="5"/>
        <v>3419944.5100000002</v>
      </c>
      <c r="L35" s="128">
        <f t="shared" si="1"/>
        <v>98.30816689663104</v>
      </c>
    </row>
    <row r="36" spans="1:12" s="21" customFormat="1" ht="13.5">
      <c r="A36" s="179"/>
      <c r="B36" s="129" t="s">
        <v>333</v>
      </c>
      <c r="C36" s="133">
        <v>992</v>
      </c>
      <c r="D36" s="73" t="s">
        <v>135</v>
      </c>
      <c r="E36" s="73" t="s">
        <v>141</v>
      </c>
      <c r="F36" s="73" t="s">
        <v>241</v>
      </c>
      <c r="G36" s="73"/>
      <c r="H36" s="130"/>
      <c r="I36" s="128">
        <f>I37</f>
        <v>3478800</v>
      </c>
      <c r="J36" s="128">
        <f>J37</f>
        <v>3478800</v>
      </c>
      <c r="K36" s="128">
        <f>K37</f>
        <v>3419944.5100000002</v>
      </c>
      <c r="L36" s="128">
        <f t="shared" si="1"/>
        <v>98.30816689663104</v>
      </c>
    </row>
    <row r="37" spans="1:12" s="21" customFormat="1" ht="21.75">
      <c r="A37" s="179"/>
      <c r="B37" s="180" t="s">
        <v>246</v>
      </c>
      <c r="C37" s="133">
        <v>992</v>
      </c>
      <c r="D37" s="73" t="s">
        <v>135</v>
      </c>
      <c r="E37" s="73" t="s">
        <v>141</v>
      </c>
      <c r="F37" s="73" t="s">
        <v>245</v>
      </c>
      <c r="G37" s="73"/>
      <c r="H37" s="130"/>
      <c r="I37" s="128">
        <f>I38+I69</f>
        <v>3478800</v>
      </c>
      <c r="J37" s="128">
        <f>J38+J69</f>
        <v>3478800</v>
      </c>
      <c r="K37" s="128">
        <f>K38+K69</f>
        <v>3419944.5100000002</v>
      </c>
      <c r="L37" s="128">
        <f t="shared" si="1"/>
        <v>98.30816689663104</v>
      </c>
    </row>
    <row r="38" spans="1:12" s="21" customFormat="1" ht="15.75" customHeight="1">
      <c r="A38" s="179"/>
      <c r="B38" s="129" t="s">
        <v>20</v>
      </c>
      <c r="C38" s="133">
        <v>992</v>
      </c>
      <c r="D38" s="73" t="s">
        <v>135</v>
      </c>
      <c r="E38" s="73" t="s">
        <v>141</v>
      </c>
      <c r="F38" s="73" t="s">
        <v>247</v>
      </c>
      <c r="G38" s="73"/>
      <c r="H38" s="130"/>
      <c r="I38" s="128">
        <f>I39+I50+I61</f>
        <v>3475000</v>
      </c>
      <c r="J38" s="128">
        <f>J39+J50+J61</f>
        <v>3475000</v>
      </c>
      <c r="K38" s="128">
        <f>K39+K50+K61</f>
        <v>3416144.5100000002</v>
      </c>
      <c r="L38" s="128">
        <f t="shared" si="1"/>
        <v>98.30631683453238</v>
      </c>
    </row>
    <row r="39" spans="1:12" s="21" customFormat="1" ht="43.5">
      <c r="A39" s="179"/>
      <c r="B39" s="129" t="s">
        <v>21</v>
      </c>
      <c r="C39" s="133">
        <v>992</v>
      </c>
      <c r="D39" s="73" t="s">
        <v>135</v>
      </c>
      <c r="E39" s="73" t="s">
        <v>141</v>
      </c>
      <c r="F39" s="73" t="s">
        <v>247</v>
      </c>
      <c r="G39" s="73" t="s">
        <v>143</v>
      </c>
      <c r="H39" s="130"/>
      <c r="I39" s="128">
        <v>2886200</v>
      </c>
      <c r="J39" s="128">
        <f>I39</f>
        <v>2886200</v>
      </c>
      <c r="K39" s="128">
        <v>2856856.56</v>
      </c>
      <c r="L39" s="128">
        <f t="shared" si="1"/>
        <v>98.98331924329568</v>
      </c>
    </row>
    <row r="40" spans="1:12" s="21" customFormat="1" ht="21.75" hidden="1">
      <c r="A40" s="179"/>
      <c r="B40" s="129" t="s">
        <v>22</v>
      </c>
      <c r="C40" s="133">
        <v>200</v>
      </c>
      <c r="D40" s="73"/>
      <c r="E40" s="73"/>
      <c r="F40" s="73"/>
      <c r="G40" s="73"/>
      <c r="H40" s="130"/>
      <c r="I40" s="128">
        <v>2555400</v>
      </c>
      <c r="J40" s="128">
        <f t="shared" si="2"/>
        <v>2555400</v>
      </c>
      <c r="K40" s="128">
        <v>508807.13</v>
      </c>
      <c r="L40" s="128">
        <f t="shared" si="1"/>
        <v>19.911056194724896</v>
      </c>
    </row>
    <row r="41" spans="1:12" s="21" customFormat="1" ht="21.75" hidden="1">
      <c r="A41" s="179"/>
      <c r="B41" s="129" t="s">
        <v>23</v>
      </c>
      <c r="C41" s="133">
        <v>200</v>
      </c>
      <c r="D41" s="73"/>
      <c r="E41" s="73"/>
      <c r="F41" s="73"/>
      <c r="G41" s="73"/>
      <c r="H41" s="130"/>
      <c r="I41" s="128">
        <v>2554000</v>
      </c>
      <c r="J41" s="128">
        <f t="shared" si="2"/>
        <v>2554000</v>
      </c>
      <c r="K41" s="128">
        <v>508807.13</v>
      </c>
      <c r="L41" s="128">
        <f t="shared" si="1"/>
        <v>19.92197063429914</v>
      </c>
    </row>
    <row r="42" spans="1:12" s="21" customFormat="1" ht="13.5" hidden="1">
      <c r="A42" s="179"/>
      <c r="B42" s="129" t="s">
        <v>24</v>
      </c>
      <c r="C42" s="133">
        <v>200</v>
      </c>
      <c r="D42" s="73"/>
      <c r="E42" s="73"/>
      <c r="F42" s="73"/>
      <c r="G42" s="73"/>
      <c r="H42" s="130"/>
      <c r="I42" s="128">
        <v>2554000</v>
      </c>
      <c r="J42" s="128">
        <f t="shared" si="2"/>
        <v>2554000</v>
      </c>
      <c r="K42" s="128">
        <v>508807.13</v>
      </c>
      <c r="L42" s="128">
        <f t="shared" si="1"/>
        <v>19.92197063429914</v>
      </c>
    </row>
    <row r="43" spans="1:12" s="21" customFormat="1" ht="13.5" hidden="1">
      <c r="A43" s="179"/>
      <c r="B43" s="129" t="s">
        <v>25</v>
      </c>
      <c r="C43" s="133">
        <v>200</v>
      </c>
      <c r="D43" s="73"/>
      <c r="E43" s="73"/>
      <c r="F43" s="73"/>
      <c r="G43" s="73"/>
      <c r="H43" s="130"/>
      <c r="I43" s="128">
        <v>2554000</v>
      </c>
      <c r="J43" s="128">
        <f t="shared" si="2"/>
        <v>2554000</v>
      </c>
      <c r="K43" s="128">
        <v>508807.13</v>
      </c>
      <c r="L43" s="128">
        <f t="shared" si="1"/>
        <v>19.92197063429914</v>
      </c>
    </row>
    <row r="44" spans="1:12" s="21" customFormat="1" ht="13.5" hidden="1">
      <c r="A44" s="179"/>
      <c r="B44" s="129" t="s">
        <v>26</v>
      </c>
      <c r="C44" s="133">
        <v>200</v>
      </c>
      <c r="D44" s="73"/>
      <c r="E44" s="73"/>
      <c r="F44" s="73"/>
      <c r="G44" s="73"/>
      <c r="H44" s="130"/>
      <c r="I44" s="128">
        <v>1961450</v>
      </c>
      <c r="J44" s="128">
        <f t="shared" si="2"/>
        <v>1961450</v>
      </c>
      <c r="K44" s="128">
        <v>403259.57</v>
      </c>
      <c r="L44" s="128">
        <f t="shared" si="1"/>
        <v>20.559258201840475</v>
      </c>
    </row>
    <row r="45" spans="1:12" s="21" customFormat="1" ht="13.5" hidden="1">
      <c r="A45" s="179"/>
      <c r="B45" s="129" t="s">
        <v>27</v>
      </c>
      <c r="C45" s="133">
        <v>200</v>
      </c>
      <c r="D45" s="73"/>
      <c r="E45" s="73"/>
      <c r="F45" s="73"/>
      <c r="G45" s="73"/>
      <c r="H45" s="130"/>
      <c r="I45" s="128">
        <v>592550</v>
      </c>
      <c r="J45" s="128">
        <f t="shared" si="2"/>
        <v>592550</v>
      </c>
      <c r="K45" s="128">
        <v>105547.56</v>
      </c>
      <c r="L45" s="128">
        <f t="shared" si="1"/>
        <v>17.81243101847945</v>
      </c>
    </row>
    <row r="46" spans="1:12" s="21" customFormat="1" ht="21.75" hidden="1">
      <c r="A46" s="179"/>
      <c r="B46" s="129" t="s">
        <v>29</v>
      </c>
      <c r="C46" s="133">
        <v>200</v>
      </c>
      <c r="D46" s="73"/>
      <c r="E46" s="73"/>
      <c r="F46" s="73"/>
      <c r="G46" s="73"/>
      <c r="H46" s="130"/>
      <c r="I46" s="128">
        <v>1400</v>
      </c>
      <c r="J46" s="128">
        <f t="shared" si="2"/>
        <v>1400</v>
      </c>
      <c r="K46" s="128" t="s">
        <v>30</v>
      </c>
      <c r="L46" s="128" t="e">
        <f t="shared" si="1"/>
        <v>#VALUE!</v>
      </c>
    </row>
    <row r="47" spans="1:12" s="21" customFormat="1" ht="13.5" hidden="1">
      <c r="A47" s="179"/>
      <c r="B47" s="129" t="s">
        <v>24</v>
      </c>
      <c r="C47" s="133">
        <v>200</v>
      </c>
      <c r="D47" s="73"/>
      <c r="E47" s="73"/>
      <c r="F47" s="73"/>
      <c r="G47" s="73"/>
      <c r="H47" s="130"/>
      <c r="I47" s="128">
        <v>1400</v>
      </c>
      <c r="J47" s="128">
        <f t="shared" si="2"/>
        <v>1400</v>
      </c>
      <c r="K47" s="128" t="s">
        <v>30</v>
      </c>
      <c r="L47" s="128" t="e">
        <f t="shared" si="1"/>
        <v>#VALUE!</v>
      </c>
    </row>
    <row r="48" spans="1:12" s="21" customFormat="1" ht="13.5" hidden="1">
      <c r="A48" s="179"/>
      <c r="B48" s="129" t="s">
        <v>25</v>
      </c>
      <c r="C48" s="133">
        <v>200</v>
      </c>
      <c r="D48" s="73"/>
      <c r="E48" s="73"/>
      <c r="F48" s="73"/>
      <c r="G48" s="73"/>
      <c r="H48" s="130"/>
      <c r="I48" s="128">
        <v>1400</v>
      </c>
      <c r="J48" s="128">
        <f t="shared" si="2"/>
        <v>1400</v>
      </c>
      <c r="K48" s="128" t="s">
        <v>30</v>
      </c>
      <c r="L48" s="128" t="e">
        <f t="shared" si="1"/>
        <v>#VALUE!</v>
      </c>
    </row>
    <row r="49" spans="1:12" s="21" customFormat="1" ht="13.5" hidden="1">
      <c r="A49" s="179"/>
      <c r="B49" s="129" t="s">
        <v>31</v>
      </c>
      <c r="C49" s="133">
        <v>200</v>
      </c>
      <c r="D49" s="73"/>
      <c r="E49" s="73"/>
      <c r="F49" s="73"/>
      <c r="G49" s="73"/>
      <c r="H49" s="130"/>
      <c r="I49" s="128">
        <v>1400</v>
      </c>
      <c r="J49" s="128">
        <f t="shared" si="2"/>
        <v>1400</v>
      </c>
      <c r="K49" s="128" t="s">
        <v>30</v>
      </c>
      <c r="L49" s="128" t="e">
        <f t="shared" si="1"/>
        <v>#VALUE!</v>
      </c>
    </row>
    <row r="50" spans="1:12" s="21" customFormat="1" ht="21.75">
      <c r="A50" s="179"/>
      <c r="B50" s="129" t="s">
        <v>258</v>
      </c>
      <c r="C50" s="133">
        <v>992</v>
      </c>
      <c r="D50" s="73" t="s">
        <v>135</v>
      </c>
      <c r="E50" s="73" t="s">
        <v>141</v>
      </c>
      <c r="F50" s="73" t="s">
        <v>247</v>
      </c>
      <c r="G50" s="73" t="s">
        <v>144</v>
      </c>
      <c r="H50" s="130"/>
      <c r="I50" s="128">
        <v>560343.8</v>
      </c>
      <c r="J50" s="128">
        <f>I50</f>
        <v>560343.8</v>
      </c>
      <c r="K50" s="128">
        <v>530831.75</v>
      </c>
      <c r="L50" s="128">
        <f t="shared" si="1"/>
        <v>94.73322449539015</v>
      </c>
    </row>
    <row r="51" spans="1:12" s="21" customFormat="1" ht="21.75" hidden="1">
      <c r="A51" s="179"/>
      <c r="B51" s="129" t="s">
        <v>33</v>
      </c>
      <c r="C51" s="133">
        <v>200</v>
      </c>
      <c r="D51" s="73"/>
      <c r="E51" s="73"/>
      <c r="F51" s="73"/>
      <c r="G51" s="73"/>
      <c r="H51" s="130"/>
      <c r="I51" s="128">
        <v>334143.07</v>
      </c>
      <c r="J51" s="128">
        <f t="shared" si="2"/>
        <v>334143.07</v>
      </c>
      <c r="K51" s="128">
        <v>104833.01</v>
      </c>
      <c r="L51" s="128">
        <f t="shared" si="1"/>
        <v>31.37368971919723</v>
      </c>
    </row>
    <row r="52" spans="1:12" s="21" customFormat="1" ht="21.75" hidden="1">
      <c r="A52" s="179"/>
      <c r="B52" s="129" t="s">
        <v>34</v>
      </c>
      <c r="C52" s="133">
        <v>200</v>
      </c>
      <c r="D52" s="73"/>
      <c r="E52" s="73"/>
      <c r="F52" s="73"/>
      <c r="G52" s="73"/>
      <c r="H52" s="130"/>
      <c r="I52" s="128">
        <v>334143.07</v>
      </c>
      <c r="J52" s="128">
        <f t="shared" si="2"/>
        <v>334143.07</v>
      </c>
      <c r="K52" s="128">
        <v>104833.01</v>
      </c>
      <c r="L52" s="128">
        <f t="shared" si="1"/>
        <v>31.37368971919723</v>
      </c>
    </row>
    <row r="53" spans="1:12" s="21" customFormat="1" ht="13.5" hidden="1">
      <c r="A53" s="179"/>
      <c r="B53" s="129" t="s">
        <v>24</v>
      </c>
      <c r="C53" s="133">
        <v>200</v>
      </c>
      <c r="D53" s="73"/>
      <c r="E53" s="73"/>
      <c r="F53" s="73"/>
      <c r="G53" s="73"/>
      <c r="H53" s="130"/>
      <c r="I53" s="128">
        <v>200593.47</v>
      </c>
      <c r="J53" s="128">
        <f t="shared" si="2"/>
        <v>200593.47</v>
      </c>
      <c r="K53" s="128">
        <v>68435.31</v>
      </c>
      <c r="L53" s="128">
        <f t="shared" si="1"/>
        <v>34.11641964217479</v>
      </c>
    </row>
    <row r="54" spans="1:12" s="21" customFormat="1" ht="13.5" hidden="1">
      <c r="A54" s="179"/>
      <c r="B54" s="129" t="s">
        <v>35</v>
      </c>
      <c r="C54" s="133">
        <v>200</v>
      </c>
      <c r="D54" s="73"/>
      <c r="E54" s="73"/>
      <c r="F54" s="73"/>
      <c r="G54" s="73"/>
      <c r="H54" s="130"/>
      <c r="I54" s="128">
        <v>200593.47</v>
      </c>
      <c r="J54" s="128">
        <f t="shared" si="2"/>
        <v>200593.47</v>
      </c>
      <c r="K54" s="128">
        <v>68435.31</v>
      </c>
      <c r="L54" s="128">
        <f t="shared" si="1"/>
        <v>34.11641964217479</v>
      </c>
    </row>
    <row r="55" spans="1:12" s="21" customFormat="1" ht="13.5" hidden="1">
      <c r="A55" s="179"/>
      <c r="B55" s="129" t="s">
        <v>36</v>
      </c>
      <c r="C55" s="133">
        <v>200</v>
      </c>
      <c r="D55" s="73"/>
      <c r="E55" s="73"/>
      <c r="F55" s="73"/>
      <c r="G55" s="73"/>
      <c r="H55" s="130"/>
      <c r="I55" s="128">
        <v>1000</v>
      </c>
      <c r="J55" s="128">
        <f t="shared" si="2"/>
        <v>1000</v>
      </c>
      <c r="K55" s="128" t="s">
        <v>30</v>
      </c>
      <c r="L55" s="128" t="e">
        <f t="shared" si="1"/>
        <v>#VALUE!</v>
      </c>
    </row>
    <row r="56" spans="1:12" s="21" customFormat="1" ht="13.5" hidden="1">
      <c r="A56" s="179"/>
      <c r="B56" s="129" t="s">
        <v>37</v>
      </c>
      <c r="C56" s="133">
        <v>200</v>
      </c>
      <c r="D56" s="73"/>
      <c r="E56" s="73"/>
      <c r="F56" s="73"/>
      <c r="G56" s="73"/>
      <c r="H56" s="130"/>
      <c r="I56" s="128">
        <v>153976.13</v>
      </c>
      <c r="J56" s="128">
        <f t="shared" si="2"/>
        <v>153976.13</v>
      </c>
      <c r="K56" s="128">
        <v>42924.49</v>
      </c>
      <c r="L56" s="128">
        <f t="shared" si="1"/>
        <v>27.877366446344638</v>
      </c>
    </row>
    <row r="57" spans="1:12" s="21" customFormat="1" ht="13.5" hidden="1">
      <c r="A57" s="179"/>
      <c r="B57" s="129" t="s">
        <v>38</v>
      </c>
      <c r="C57" s="133">
        <v>200</v>
      </c>
      <c r="D57" s="73"/>
      <c r="E57" s="73"/>
      <c r="F57" s="73"/>
      <c r="G57" s="73"/>
      <c r="H57" s="130"/>
      <c r="I57" s="128">
        <v>23100</v>
      </c>
      <c r="J57" s="128">
        <f t="shared" si="2"/>
        <v>23100</v>
      </c>
      <c r="K57" s="128">
        <v>19300</v>
      </c>
      <c r="L57" s="128">
        <f t="shared" si="1"/>
        <v>83.54978354978356</v>
      </c>
    </row>
    <row r="58" spans="1:12" s="21" customFormat="1" ht="13.5" hidden="1">
      <c r="A58" s="179"/>
      <c r="B58" s="129" t="s">
        <v>39</v>
      </c>
      <c r="C58" s="133">
        <v>200</v>
      </c>
      <c r="D58" s="73"/>
      <c r="E58" s="73"/>
      <c r="F58" s="73"/>
      <c r="G58" s="73"/>
      <c r="H58" s="130"/>
      <c r="I58" s="128">
        <v>22517.34</v>
      </c>
      <c r="J58" s="128">
        <f t="shared" si="2"/>
        <v>22517.34</v>
      </c>
      <c r="K58" s="128">
        <v>6210.82</v>
      </c>
      <c r="L58" s="128">
        <f t="shared" si="1"/>
        <v>27.58238761772039</v>
      </c>
    </row>
    <row r="59" spans="1:12" s="21" customFormat="1" ht="13.5" hidden="1">
      <c r="A59" s="179"/>
      <c r="B59" s="129" t="s">
        <v>40</v>
      </c>
      <c r="C59" s="133">
        <v>200</v>
      </c>
      <c r="D59" s="73"/>
      <c r="E59" s="73"/>
      <c r="F59" s="73"/>
      <c r="G59" s="73"/>
      <c r="H59" s="130"/>
      <c r="I59" s="128">
        <v>133549.6</v>
      </c>
      <c r="J59" s="128">
        <f t="shared" si="2"/>
        <v>133549.6</v>
      </c>
      <c r="K59" s="128">
        <v>36397.7</v>
      </c>
      <c r="L59" s="128">
        <f t="shared" si="1"/>
        <v>27.2540689002438</v>
      </c>
    </row>
    <row r="60" spans="1:12" s="21" customFormat="1" ht="13.5" hidden="1">
      <c r="A60" s="179"/>
      <c r="B60" s="129" t="s">
        <v>41</v>
      </c>
      <c r="C60" s="133">
        <v>200</v>
      </c>
      <c r="D60" s="73"/>
      <c r="E60" s="73"/>
      <c r="F60" s="73"/>
      <c r="G60" s="73"/>
      <c r="H60" s="130"/>
      <c r="I60" s="128">
        <v>133549.6</v>
      </c>
      <c r="J60" s="128">
        <f t="shared" si="2"/>
        <v>133549.6</v>
      </c>
      <c r="K60" s="128">
        <v>36397.7</v>
      </c>
      <c r="L60" s="128">
        <f t="shared" si="1"/>
        <v>27.2540689002438</v>
      </c>
    </row>
    <row r="61" spans="1:12" s="21" customFormat="1" ht="13.5">
      <c r="A61" s="179"/>
      <c r="B61" s="129" t="s">
        <v>42</v>
      </c>
      <c r="C61" s="133">
        <v>992</v>
      </c>
      <c r="D61" s="73" t="s">
        <v>135</v>
      </c>
      <c r="E61" s="73" t="s">
        <v>141</v>
      </c>
      <c r="F61" s="73" t="s">
        <v>247</v>
      </c>
      <c r="G61" s="73" t="s">
        <v>145</v>
      </c>
      <c r="H61" s="130"/>
      <c r="I61" s="128">
        <v>28456.2</v>
      </c>
      <c r="J61" s="128">
        <f>I61</f>
        <v>28456.2</v>
      </c>
      <c r="K61" s="128">
        <v>28456.2</v>
      </c>
      <c r="L61" s="128">
        <f t="shared" si="1"/>
        <v>100</v>
      </c>
    </row>
    <row r="62" spans="1:12" s="21" customFormat="1" ht="13.5" hidden="1">
      <c r="A62" s="179"/>
      <c r="B62" s="129" t="s">
        <v>43</v>
      </c>
      <c r="C62" s="133">
        <v>200</v>
      </c>
      <c r="D62" s="73"/>
      <c r="E62" s="73"/>
      <c r="F62" s="73"/>
      <c r="G62" s="73"/>
      <c r="H62" s="130"/>
      <c r="I62" s="128">
        <v>62500</v>
      </c>
      <c r="J62" s="128">
        <f t="shared" si="2"/>
        <v>62500</v>
      </c>
      <c r="K62" s="128">
        <v>7389.88</v>
      </c>
      <c r="L62" s="128">
        <f t="shared" si="1"/>
        <v>11.823808</v>
      </c>
    </row>
    <row r="63" spans="1:12" s="21" customFormat="1" ht="13.5" hidden="1">
      <c r="A63" s="179"/>
      <c r="B63" s="129" t="s">
        <v>44</v>
      </c>
      <c r="C63" s="133">
        <v>200</v>
      </c>
      <c r="D63" s="73"/>
      <c r="E63" s="73"/>
      <c r="F63" s="73"/>
      <c r="G63" s="73"/>
      <c r="H63" s="130"/>
      <c r="I63" s="128">
        <v>20000</v>
      </c>
      <c r="J63" s="128">
        <f t="shared" si="2"/>
        <v>20000</v>
      </c>
      <c r="K63" s="128">
        <v>3399</v>
      </c>
      <c r="L63" s="128">
        <f t="shared" si="1"/>
        <v>16.994999999999997</v>
      </c>
    </row>
    <row r="64" spans="1:12" s="21" customFormat="1" ht="13.5" hidden="1">
      <c r="A64" s="179"/>
      <c r="B64" s="129" t="s">
        <v>24</v>
      </c>
      <c r="C64" s="133">
        <v>200</v>
      </c>
      <c r="D64" s="73"/>
      <c r="E64" s="73"/>
      <c r="F64" s="73"/>
      <c r="G64" s="73"/>
      <c r="H64" s="130"/>
      <c r="I64" s="128">
        <v>20000</v>
      </c>
      <c r="J64" s="128">
        <f t="shared" si="2"/>
        <v>20000</v>
      </c>
      <c r="K64" s="128">
        <v>3399</v>
      </c>
      <c r="L64" s="128">
        <f t="shared" si="1"/>
        <v>16.994999999999997</v>
      </c>
    </row>
    <row r="65" spans="1:12" s="21" customFormat="1" ht="13.5" hidden="1">
      <c r="A65" s="179"/>
      <c r="B65" s="129" t="s">
        <v>45</v>
      </c>
      <c r="C65" s="133">
        <v>200</v>
      </c>
      <c r="D65" s="73"/>
      <c r="E65" s="73"/>
      <c r="F65" s="73"/>
      <c r="G65" s="73"/>
      <c r="H65" s="130"/>
      <c r="I65" s="128">
        <v>20000</v>
      </c>
      <c r="J65" s="128">
        <f t="shared" si="2"/>
        <v>20000</v>
      </c>
      <c r="K65" s="128">
        <v>3399</v>
      </c>
      <c r="L65" s="128">
        <f t="shared" si="1"/>
        <v>16.994999999999997</v>
      </c>
    </row>
    <row r="66" spans="1:12" s="21" customFormat="1" ht="13.5" hidden="1">
      <c r="A66" s="179"/>
      <c r="B66" s="129" t="s">
        <v>46</v>
      </c>
      <c r="C66" s="133">
        <v>200</v>
      </c>
      <c r="D66" s="73"/>
      <c r="E66" s="73"/>
      <c r="F66" s="73"/>
      <c r="G66" s="73"/>
      <c r="H66" s="130"/>
      <c r="I66" s="128">
        <v>42500</v>
      </c>
      <c r="J66" s="128">
        <f t="shared" si="2"/>
        <v>42500</v>
      </c>
      <c r="K66" s="128">
        <v>3990.88</v>
      </c>
      <c r="L66" s="128">
        <f t="shared" si="1"/>
        <v>9.39030588235294</v>
      </c>
    </row>
    <row r="67" spans="1:12" s="21" customFormat="1" ht="13.5" hidden="1">
      <c r="A67" s="179"/>
      <c r="B67" s="129" t="s">
        <v>24</v>
      </c>
      <c r="C67" s="133">
        <v>200</v>
      </c>
      <c r="D67" s="73"/>
      <c r="E67" s="73"/>
      <c r="F67" s="73"/>
      <c r="G67" s="73"/>
      <c r="H67" s="130"/>
      <c r="I67" s="128">
        <v>42500</v>
      </c>
      <c r="J67" s="128">
        <f t="shared" si="2"/>
        <v>42500</v>
      </c>
      <c r="K67" s="128">
        <v>3990.88</v>
      </c>
      <c r="L67" s="128">
        <f t="shared" si="1"/>
        <v>9.39030588235294</v>
      </c>
    </row>
    <row r="68" spans="1:12" s="21" customFormat="1" ht="13.5" hidden="1">
      <c r="A68" s="179"/>
      <c r="B68" s="129" t="s">
        <v>45</v>
      </c>
      <c r="C68" s="133">
        <v>200</v>
      </c>
      <c r="D68" s="73"/>
      <c r="E68" s="73"/>
      <c r="F68" s="73"/>
      <c r="G68" s="73"/>
      <c r="H68" s="130"/>
      <c r="I68" s="128">
        <v>42500</v>
      </c>
      <c r="J68" s="128">
        <f t="shared" si="2"/>
        <v>42500</v>
      </c>
      <c r="K68" s="128">
        <v>3990.88</v>
      </c>
      <c r="L68" s="128">
        <f t="shared" si="1"/>
        <v>9.39030588235294</v>
      </c>
    </row>
    <row r="69" spans="1:12" s="21" customFormat="1" ht="32.25">
      <c r="A69" s="179"/>
      <c r="B69" s="129" t="s">
        <v>47</v>
      </c>
      <c r="C69" s="133">
        <v>992</v>
      </c>
      <c r="D69" s="73" t="s">
        <v>135</v>
      </c>
      <c r="E69" s="73" t="s">
        <v>141</v>
      </c>
      <c r="F69" s="73" t="s">
        <v>248</v>
      </c>
      <c r="G69" s="73"/>
      <c r="H69" s="130"/>
      <c r="I69" s="128">
        <v>3800</v>
      </c>
      <c r="J69" s="128">
        <f t="shared" si="2"/>
        <v>3800</v>
      </c>
      <c r="K69" s="128">
        <f>K70</f>
        <v>3800</v>
      </c>
      <c r="L69" s="128">
        <f t="shared" si="1"/>
        <v>100</v>
      </c>
    </row>
    <row r="70" spans="1:12" s="21" customFormat="1" ht="21.75">
      <c r="A70" s="179"/>
      <c r="B70" s="129" t="s">
        <v>258</v>
      </c>
      <c r="C70" s="133">
        <v>992</v>
      </c>
      <c r="D70" s="73" t="s">
        <v>135</v>
      </c>
      <c r="E70" s="73" t="s">
        <v>141</v>
      </c>
      <c r="F70" s="73" t="s">
        <v>248</v>
      </c>
      <c r="G70" s="73" t="s">
        <v>144</v>
      </c>
      <c r="H70" s="130"/>
      <c r="I70" s="128">
        <v>3800</v>
      </c>
      <c r="J70" s="128">
        <f t="shared" si="2"/>
        <v>3800</v>
      </c>
      <c r="K70" s="128">
        <v>3800</v>
      </c>
      <c r="L70" s="128">
        <f t="shared" si="1"/>
        <v>100</v>
      </c>
    </row>
    <row r="71" spans="1:12" s="21" customFormat="1" ht="21.75" hidden="1">
      <c r="A71" s="179"/>
      <c r="B71" s="129" t="s">
        <v>33</v>
      </c>
      <c r="C71" s="133">
        <v>200</v>
      </c>
      <c r="D71" s="73"/>
      <c r="E71" s="73"/>
      <c r="F71" s="73"/>
      <c r="G71" s="73"/>
      <c r="H71" s="130"/>
      <c r="I71" s="128"/>
      <c r="J71" s="128"/>
      <c r="K71" s="128"/>
      <c r="L71" s="128" t="e">
        <f t="shared" si="1"/>
        <v>#DIV/0!</v>
      </c>
    </row>
    <row r="72" spans="1:12" s="21" customFormat="1" ht="21.75" hidden="1">
      <c r="A72" s="179"/>
      <c r="B72" s="129" t="s">
        <v>34</v>
      </c>
      <c r="C72" s="133">
        <v>200</v>
      </c>
      <c r="D72" s="73"/>
      <c r="E72" s="73"/>
      <c r="F72" s="73"/>
      <c r="G72" s="73"/>
      <c r="H72" s="130"/>
      <c r="I72" s="128"/>
      <c r="J72" s="128"/>
      <c r="K72" s="128"/>
      <c r="L72" s="128" t="e">
        <f t="shared" si="1"/>
        <v>#DIV/0!</v>
      </c>
    </row>
    <row r="73" spans="1:12" s="21" customFormat="1" ht="13.5" hidden="1">
      <c r="A73" s="179"/>
      <c r="B73" s="129" t="s">
        <v>40</v>
      </c>
      <c r="C73" s="133">
        <v>200</v>
      </c>
      <c r="D73" s="73"/>
      <c r="E73" s="73"/>
      <c r="F73" s="73"/>
      <c r="G73" s="73"/>
      <c r="H73" s="130"/>
      <c r="I73" s="128"/>
      <c r="J73" s="128"/>
      <c r="K73" s="128"/>
      <c r="L73" s="128" t="e">
        <f t="shared" si="1"/>
        <v>#DIV/0!</v>
      </c>
    </row>
    <row r="74" spans="1:12" s="21" customFormat="1" ht="13.5" hidden="1">
      <c r="A74" s="179"/>
      <c r="B74" s="129" t="s">
        <v>41</v>
      </c>
      <c r="C74" s="133">
        <v>200</v>
      </c>
      <c r="D74" s="73"/>
      <c r="E74" s="73"/>
      <c r="F74" s="73"/>
      <c r="G74" s="73"/>
      <c r="H74" s="130"/>
      <c r="I74" s="128"/>
      <c r="J74" s="128"/>
      <c r="K74" s="128"/>
      <c r="L74" s="128" t="e">
        <f t="shared" si="1"/>
        <v>#DIV/0!</v>
      </c>
    </row>
    <row r="75" spans="1:12" s="21" customFormat="1" ht="21.75" hidden="1">
      <c r="A75" s="179"/>
      <c r="B75" s="129" t="s">
        <v>48</v>
      </c>
      <c r="C75" s="133">
        <v>200</v>
      </c>
      <c r="D75" s="73"/>
      <c r="E75" s="73"/>
      <c r="F75" s="73"/>
      <c r="G75" s="73"/>
      <c r="H75" s="130"/>
      <c r="I75" s="128"/>
      <c r="J75" s="128"/>
      <c r="K75" s="128"/>
      <c r="L75" s="128" t="e">
        <f t="shared" si="1"/>
        <v>#DIV/0!</v>
      </c>
    </row>
    <row r="76" spans="1:12" s="21" customFormat="1" ht="13.5" hidden="1">
      <c r="A76" s="179"/>
      <c r="B76" s="129" t="s">
        <v>49</v>
      </c>
      <c r="C76" s="133">
        <v>200</v>
      </c>
      <c r="D76" s="73"/>
      <c r="E76" s="73"/>
      <c r="F76" s="73"/>
      <c r="G76" s="73"/>
      <c r="H76" s="130"/>
      <c r="I76" s="128"/>
      <c r="J76" s="128"/>
      <c r="K76" s="128"/>
      <c r="L76" s="128" t="e">
        <f t="shared" si="1"/>
        <v>#DIV/0!</v>
      </c>
    </row>
    <row r="77" spans="1:12" s="21" customFormat="1" ht="13.5" hidden="1">
      <c r="A77" s="179"/>
      <c r="B77" s="129" t="s">
        <v>50</v>
      </c>
      <c r="C77" s="133">
        <v>200</v>
      </c>
      <c r="D77" s="73"/>
      <c r="E77" s="73"/>
      <c r="F77" s="73"/>
      <c r="G77" s="73"/>
      <c r="H77" s="130"/>
      <c r="I77" s="128"/>
      <c r="J77" s="128"/>
      <c r="K77" s="128"/>
      <c r="L77" s="128" t="e">
        <f t="shared" si="1"/>
        <v>#DIV/0!</v>
      </c>
    </row>
    <row r="78" spans="1:12" s="21" customFormat="1" ht="13.5" hidden="1">
      <c r="A78" s="179"/>
      <c r="B78" s="129" t="s">
        <v>51</v>
      </c>
      <c r="C78" s="133">
        <v>200</v>
      </c>
      <c r="D78" s="73"/>
      <c r="E78" s="73"/>
      <c r="F78" s="73"/>
      <c r="G78" s="73"/>
      <c r="H78" s="130"/>
      <c r="I78" s="128"/>
      <c r="J78" s="128"/>
      <c r="K78" s="128"/>
      <c r="L78" s="128" t="e">
        <f t="shared" si="1"/>
        <v>#DIV/0!</v>
      </c>
    </row>
    <row r="79" spans="1:12" s="21" customFormat="1" ht="13.5" hidden="1">
      <c r="A79" s="179"/>
      <c r="B79" s="129" t="s">
        <v>52</v>
      </c>
      <c r="C79" s="133">
        <v>200</v>
      </c>
      <c r="D79" s="73"/>
      <c r="E79" s="73"/>
      <c r="F79" s="73"/>
      <c r="G79" s="73"/>
      <c r="H79" s="130"/>
      <c r="I79" s="128"/>
      <c r="J79" s="128"/>
      <c r="K79" s="128"/>
      <c r="L79" s="128" t="e">
        <f aca="true" t="shared" si="6" ref="L79:L110">(K79/J79)*100</f>
        <v>#DIV/0!</v>
      </c>
    </row>
    <row r="80" spans="1:12" s="21" customFormat="1" ht="13.5" hidden="1">
      <c r="A80" s="179"/>
      <c r="B80" s="129" t="s">
        <v>53</v>
      </c>
      <c r="C80" s="133">
        <v>200</v>
      </c>
      <c r="D80" s="73"/>
      <c r="E80" s="73"/>
      <c r="F80" s="73"/>
      <c r="G80" s="73"/>
      <c r="H80" s="130" t="s">
        <v>54</v>
      </c>
      <c r="I80" s="128"/>
      <c r="J80" s="128"/>
      <c r="K80" s="128"/>
      <c r="L80" s="128" t="e">
        <f t="shared" si="6"/>
        <v>#DIV/0!</v>
      </c>
    </row>
    <row r="81" spans="1:12" s="21" customFormat="1" ht="13.5" hidden="1">
      <c r="A81" s="179"/>
      <c r="B81" s="129" t="s">
        <v>24</v>
      </c>
      <c r="C81" s="133">
        <v>200</v>
      </c>
      <c r="D81" s="73"/>
      <c r="E81" s="73"/>
      <c r="F81" s="73"/>
      <c r="G81" s="73"/>
      <c r="H81" s="130" t="s">
        <v>55</v>
      </c>
      <c r="I81" s="128"/>
      <c r="J81" s="128"/>
      <c r="K81" s="128"/>
      <c r="L81" s="128" t="e">
        <f t="shared" si="6"/>
        <v>#DIV/0!</v>
      </c>
    </row>
    <row r="82" spans="1:12" s="21" customFormat="1" ht="13.5" hidden="1">
      <c r="A82" s="179"/>
      <c r="B82" s="129" t="s">
        <v>56</v>
      </c>
      <c r="C82" s="133">
        <v>200</v>
      </c>
      <c r="D82" s="73"/>
      <c r="E82" s="73"/>
      <c r="F82" s="73"/>
      <c r="G82" s="73"/>
      <c r="H82" s="130" t="s">
        <v>57</v>
      </c>
      <c r="I82" s="128"/>
      <c r="J82" s="128"/>
      <c r="K82" s="128"/>
      <c r="L82" s="128" t="e">
        <f t="shared" si="6"/>
        <v>#DIV/0!</v>
      </c>
    </row>
    <row r="83" spans="1:12" s="21" customFormat="1" ht="21.75" hidden="1">
      <c r="A83" s="179"/>
      <c r="B83" s="129" t="s">
        <v>58</v>
      </c>
      <c r="C83" s="133">
        <v>200</v>
      </c>
      <c r="D83" s="73"/>
      <c r="E83" s="73"/>
      <c r="F83" s="73"/>
      <c r="G83" s="73"/>
      <c r="H83" s="130" t="s">
        <v>59</v>
      </c>
      <c r="I83" s="128"/>
      <c r="J83" s="128"/>
      <c r="K83" s="128"/>
      <c r="L83" s="128" t="e">
        <f t="shared" si="6"/>
        <v>#DIV/0!</v>
      </c>
    </row>
    <row r="84" spans="1:12" s="21" customFormat="1" ht="13.5" hidden="1">
      <c r="A84" s="179"/>
      <c r="B84" s="129" t="s">
        <v>60</v>
      </c>
      <c r="C84" s="133">
        <v>992</v>
      </c>
      <c r="D84" s="73" t="s">
        <v>135</v>
      </c>
      <c r="E84" s="73" t="s">
        <v>146</v>
      </c>
      <c r="F84" s="73"/>
      <c r="G84" s="73"/>
      <c r="H84" s="130"/>
      <c r="I84" s="128">
        <f aca="true" t="shared" si="7" ref="I84:K88">I85</f>
        <v>0</v>
      </c>
      <c r="J84" s="128">
        <f t="shared" si="7"/>
        <v>0</v>
      </c>
      <c r="K84" s="128">
        <f t="shared" si="7"/>
        <v>0</v>
      </c>
      <c r="L84" s="128" t="e">
        <f t="shared" si="6"/>
        <v>#DIV/0!</v>
      </c>
    </row>
    <row r="85" spans="1:12" s="21" customFormat="1" ht="21.75" hidden="1">
      <c r="A85" s="179"/>
      <c r="B85" s="129" t="s">
        <v>61</v>
      </c>
      <c r="C85" s="133">
        <v>992</v>
      </c>
      <c r="D85" s="73" t="s">
        <v>135</v>
      </c>
      <c r="E85" s="73" t="s">
        <v>146</v>
      </c>
      <c r="F85" s="73" t="s">
        <v>249</v>
      </c>
      <c r="G85" s="73"/>
      <c r="H85" s="130"/>
      <c r="I85" s="128">
        <f t="shared" si="7"/>
        <v>0</v>
      </c>
      <c r="J85" s="128">
        <f t="shared" si="7"/>
        <v>0</v>
      </c>
      <c r="K85" s="128">
        <f t="shared" si="7"/>
        <v>0</v>
      </c>
      <c r="L85" s="128" t="e">
        <f t="shared" si="6"/>
        <v>#DIV/0!</v>
      </c>
    </row>
    <row r="86" spans="1:12" s="21" customFormat="1" ht="13.5" hidden="1">
      <c r="A86" s="179"/>
      <c r="B86" s="129" t="s">
        <v>62</v>
      </c>
      <c r="C86" s="133">
        <v>992</v>
      </c>
      <c r="D86" s="73" t="s">
        <v>135</v>
      </c>
      <c r="E86" s="73" t="s">
        <v>146</v>
      </c>
      <c r="F86" s="73" t="s">
        <v>250</v>
      </c>
      <c r="G86" s="73"/>
      <c r="H86" s="130"/>
      <c r="I86" s="128">
        <f t="shared" si="7"/>
        <v>0</v>
      </c>
      <c r="J86" s="128">
        <f t="shared" si="7"/>
        <v>0</v>
      </c>
      <c r="K86" s="128">
        <f t="shared" si="7"/>
        <v>0</v>
      </c>
      <c r="L86" s="128" t="e">
        <f t="shared" si="6"/>
        <v>#DIV/0!</v>
      </c>
    </row>
    <row r="87" spans="1:12" s="21" customFormat="1" ht="13.5" hidden="1">
      <c r="A87" s="179"/>
      <c r="B87" s="129" t="s">
        <v>60</v>
      </c>
      <c r="C87" s="133">
        <v>992</v>
      </c>
      <c r="D87" s="73" t="s">
        <v>135</v>
      </c>
      <c r="E87" s="73" t="s">
        <v>146</v>
      </c>
      <c r="F87" s="73" t="s">
        <v>251</v>
      </c>
      <c r="G87" s="73"/>
      <c r="H87" s="130"/>
      <c r="I87" s="128">
        <f t="shared" si="7"/>
        <v>0</v>
      </c>
      <c r="J87" s="128">
        <f t="shared" si="7"/>
        <v>0</v>
      </c>
      <c r="K87" s="128">
        <f t="shared" si="7"/>
        <v>0</v>
      </c>
      <c r="L87" s="128" t="e">
        <f t="shared" si="6"/>
        <v>#DIV/0!</v>
      </c>
    </row>
    <row r="88" spans="1:12" s="21" customFormat="1" ht="13.5" hidden="1">
      <c r="A88" s="179"/>
      <c r="B88" s="129" t="s">
        <v>63</v>
      </c>
      <c r="C88" s="133">
        <v>992</v>
      </c>
      <c r="D88" s="73" t="s">
        <v>135</v>
      </c>
      <c r="E88" s="73" t="s">
        <v>146</v>
      </c>
      <c r="F88" s="73" t="s">
        <v>252</v>
      </c>
      <c r="G88" s="73"/>
      <c r="H88" s="130"/>
      <c r="I88" s="128">
        <f t="shared" si="7"/>
        <v>0</v>
      </c>
      <c r="J88" s="128">
        <f t="shared" si="7"/>
        <v>0</v>
      </c>
      <c r="K88" s="128">
        <f t="shared" si="7"/>
        <v>0</v>
      </c>
      <c r="L88" s="128" t="e">
        <f t="shared" si="6"/>
        <v>#DIV/0!</v>
      </c>
    </row>
    <row r="89" spans="1:12" s="21" customFormat="1" ht="13.5" hidden="1">
      <c r="A89" s="179"/>
      <c r="B89" s="129" t="s">
        <v>42</v>
      </c>
      <c r="C89" s="133">
        <v>992</v>
      </c>
      <c r="D89" s="73" t="s">
        <v>135</v>
      </c>
      <c r="E89" s="73" t="s">
        <v>146</v>
      </c>
      <c r="F89" s="73" t="s">
        <v>252</v>
      </c>
      <c r="G89" s="73" t="s">
        <v>145</v>
      </c>
      <c r="H89" s="130"/>
      <c r="I89" s="128">
        <v>0</v>
      </c>
      <c r="J89" s="128">
        <v>0</v>
      </c>
      <c r="K89" s="128">
        <v>0</v>
      </c>
      <c r="L89" s="128" t="e">
        <f t="shared" si="6"/>
        <v>#DIV/0!</v>
      </c>
    </row>
    <row r="90" spans="1:12" s="21" customFormat="1" ht="13.5" hidden="1">
      <c r="A90" s="179"/>
      <c r="B90" s="129" t="s">
        <v>64</v>
      </c>
      <c r="C90" s="133">
        <v>200</v>
      </c>
      <c r="D90" s="73"/>
      <c r="E90" s="73"/>
      <c r="F90" s="73"/>
      <c r="G90" s="73"/>
      <c r="H90" s="130"/>
      <c r="I90" s="128">
        <v>0</v>
      </c>
      <c r="J90" s="128">
        <f>I90</f>
        <v>0</v>
      </c>
      <c r="K90" s="128" t="s">
        <v>30</v>
      </c>
      <c r="L90" s="128" t="e">
        <f t="shared" si="6"/>
        <v>#VALUE!</v>
      </c>
    </row>
    <row r="91" spans="1:12" s="21" customFormat="1" ht="13.5" hidden="1">
      <c r="A91" s="179"/>
      <c r="B91" s="129" t="s">
        <v>24</v>
      </c>
      <c r="C91" s="133">
        <v>200</v>
      </c>
      <c r="D91" s="73"/>
      <c r="E91" s="73"/>
      <c r="F91" s="73"/>
      <c r="G91" s="73"/>
      <c r="H91" s="130"/>
      <c r="I91" s="128">
        <v>0</v>
      </c>
      <c r="J91" s="128">
        <f>I91</f>
        <v>0</v>
      </c>
      <c r="K91" s="128" t="s">
        <v>30</v>
      </c>
      <c r="L91" s="128" t="e">
        <f t="shared" si="6"/>
        <v>#VALUE!</v>
      </c>
    </row>
    <row r="92" spans="1:12" s="21" customFormat="1" ht="13.5" hidden="1">
      <c r="A92" s="179"/>
      <c r="B92" s="129" t="s">
        <v>45</v>
      </c>
      <c r="C92" s="133">
        <v>200</v>
      </c>
      <c r="D92" s="73"/>
      <c r="E92" s="73"/>
      <c r="F92" s="73"/>
      <c r="G92" s="73"/>
      <c r="H92" s="130"/>
      <c r="I92" s="128">
        <v>0</v>
      </c>
      <c r="J92" s="128">
        <f>I92</f>
        <v>0</v>
      </c>
      <c r="K92" s="128" t="s">
        <v>30</v>
      </c>
      <c r="L92" s="128" t="e">
        <f t="shared" si="6"/>
        <v>#VALUE!</v>
      </c>
    </row>
    <row r="93" spans="1:12" s="21" customFormat="1" ht="25.5" customHeight="1">
      <c r="A93" s="179"/>
      <c r="B93" s="129" t="s">
        <v>48</v>
      </c>
      <c r="C93" s="133">
        <v>992</v>
      </c>
      <c r="D93" s="73" t="s">
        <v>135</v>
      </c>
      <c r="E93" s="73" t="s">
        <v>142</v>
      </c>
      <c r="F93" s="73"/>
      <c r="G93" s="73"/>
      <c r="H93" s="130"/>
      <c r="I93" s="128">
        <f aca="true" t="shared" si="8" ref="I93:K97">I94</f>
        <v>5200</v>
      </c>
      <c r="J93" s="128">
        <f t="shared" si="8"/>
        <v>5200</v>
      </c>
      <c r="K93" s="128">
        <f t="shared" si="8"/>
        <v>5200</v>
      </c>
      <c r="L93" s="128">
        <f t="shared" si="6"/>
        <v>100</v>
      </c>
    </row>
    <row r="94" spans="1:12" s="21" customFormat="1" ht="25.5" customHeight="1">
      <c r="A94" s="179"/>
      <c r="B94" s="129" t="s">
        <v>199</v>
      </c>
      <c r="C94" s="133">
        <v>992</v>
      </c>
      <c r="D94" s="73" t="s">
        <v>135</v>
      </c>
      <c r="E94" s="73" t="s">
        <v>142</v>
      </c>
      <c r="F94" s="73" t="s">
        <v>240</v>
      </c>
      <c r="G94" s="73"/>
      <c r="H94" s="130"/>
      <c r="I94" s="128">
        <f t="shared" si="8"/>
        <v>5200</v>
      </c>
      <c r="J94" s="128">
        <f t="shared" si="8"/>
        <v>5200</v>
      </c>
      <c r="K94" s="128">
        <f t="shared" si="8"/>
        <v>5200</v>
      </c>
      <c r="L94" s="128">
        <f t="shared" si="6"/>
        <v>100</v>
      </c>
    </row>
    <row r="95" spans="1:12" s="21" customFormat="1" ht="15" customHeight="1">
      <c r="A95" s="179"/>
      <c r="B95" s="129" t="s">
        <v>333</v>
      </c>
      <c r="C95" s="133">
        <v>992</v>
      </c>
      <c r="D95" s="73" t="s">
        <v>135</v>
      </c>
      <c r="E95" s="73" t="s">
        <v>142</v>
      </c>
      <c r="F95" s="73" t="s">
        <v>241</v>
      </c>
      <c r="G95" s="73"/>
      <c r="H95" s="130"/>
      <c r="I95" s="128">
        <f t="shared" si="8"/>
        <v>5200</v>
      </c>
      <c r="J95" s="128">
        <f t="shared" si="8"/>
        <v>5200</v>
      </c>
      <c r="K95" s="128">
        <f t="shared" si="8"/>
        <v>5200</v>
      </c>
      <c r="L95" s="128">
        <f t="shared" si="6"/>
        <v>100</v>
      </c>
    </row>
    <row r="96" spans="1:12" s="21" customFormat="1" ht="24" customHeight="1">
      <c r="A96" s="179"/>
      <c r="B96" s="129" t="s">
        <v>236</v>
      </c>
      <c r="C96" s="133">
        <v>992</v>
      </c>
      <c r="D96" s="73" t="s">
        <v>135</v>
      </c>
      <c r="E96" s="73" t="s">
        <v>142</v>
      </c>
      <c r="F96" s="73" t="s">
        <v>373</v>
      </c>
      <c r="G96" s="73"/>
      <c r="H96" s="130"/>
      <c r="I96" s="128">
        <f t="shared" si="8"/>
        <v>5200</v>
      </c>
      <c r="J96" s="128">
        <f t="shared" si="8"/>
        <v>5200</v>
      </c>
      <c r="K96" s="128">
        <f t="shared" si="8"/>
        <v>5200</v>
      </c>
      <c r="L96" s="128">
        <f t="shared" si="6"/>
        <v>100</v>
      </c>
    </row>
    <row r="97" spans="1:12" s="21" customFormat="1" ht="24" customHeight="1">
      <c r="A97" s="179"/>
      <c r="B97" s="129" t="s">
        <v>408</v>
      </c>
      <c r="C97" s="133">
        <v>992</v>
      </c>
      <c r="D97" s="73" t="s">
        <v>135</v>
      </c>
      <c r="E97" s="73" t="s">
        <v>142</v>
      </c>
      <c r="F97" s="73" t="s">
        <v>374</v>
      </c>
      <c r="G97" s="73"/>
      <c r="H97" s="130"/>
      <c r="I97" s="128">
        <f t="shared" si="8"/>
        <v>5200</v>
      </c>
      <c r="J97" s="128">
        <f t="shared" si="8"/>
        <v>5200</v>
      </c>
      <c r="K97" s="128">
        <f t="shared" si="8"/>
        <v>5200</v>
      </c>
      <c r="L97" s="128">
        <f t="shared" si="6"/>
        <v>100</v>
      </c>
    </row>
    <row r="98" spans="1:12" s="21" customFormat="1" ht="15.75" customHeight="1">
      <c r="A98" s="179"/>
      <c r="B98" s="129" t="s">
        <v>52</v>
      </c>
      <c r="C98" s="133">
        <v>992</v>
      </c>
      <c r="D98" s="73" t="s">
        <v>135</v>
      </c>
      <c r="E98" s="73" t="s">
        <v>142</v>
      </c>
      <c r="F98" s="73" t="s">
        <v>374</v>
      </c>
      <c r="G98" s="73" t="s">
        <v>154</v>
      </c>
      <c r="H98" s="130"/>
      <c r="I98" s="128">
        <v>5200</v>
      </c>
      <c r="J98" s="128">
        <f>I98</f>
        <v>5200</v>
      </c>
      <c r="K98" s="128">
        <v>5200</v>
      </c>
      <c r="L98" s="128">
        <f t="shared" si="6"/>
        <v>100</v>
      </c>
    </row>
    <row r="99" spans="1:12" s="21" customFormat="1" ht="15.75" customHeight="1">
      <c r="A99" s="179"/>
      <c r="B99" s="129" t="s">
        <v>375</v>
      </c>
      <c r="C99" s="133">
        <v>992</v>
      </c>
      <c r="D99" s="73" t="s">
        <v>135</v>
      </c>
      <c r="E99" s="73" t="s">
        <v>180</v>
      </c>
      <c r="F99" s="73"/>
      <c r="G99" s="73"/>
      <c r="H99" s="130"/>
      <c r="I99" s="128">
        <f aca="true" t="shared" si="9" ref="I99:K103">I100</f>
        <v>100000</v>
      </c>
      <c r="J99" s="128">
        <f t="shared" si="9"/>
        <v>100000</v>
      </c>
      <c r="K99" s="128">
        <f t="shared" si="9"/>
        <v>100000</v>
      </c>
      <c r="L99" s="128">
        <f t="shared" si="6"/>
        <v>100</v>
      </c>
    </row>
    <row r="100" spans="1:12" s="21" customFormat="1" ht="24" customHeight="1">
      <c r="A100" s="179"/>
      <c r="B100" s="129" t="s">
        <v>227</v>
      </c>
      <c r="C100" s="133">
        <v>992</v>
      </c>
      <c r="D100" s="73" t="s">
        <v>135</v>
      </c>
      <c r="E100" s="73" t="s">
        <v>180</v>
      </c>
      <c r="F100" s="73" t="s">
        <v>240</v>
      </c>
      <c r="G100" s="73"/>
      <c r="H100" s="130"/>
      <c r="I100" s="128">
        <f t="shared" si="9"/>
        <v>100000</v>
      </c>
      <c r="J100" s="128">
        <f t="shared" si="9"/>
        <v>100000</v>
      </c>
      <c r="K100" s="128">
        <f t="shared" si="9"/>
        <v>100000</v>
      </c>
      <c r="L100" s="128">
        <f t="shared" si="6"/>
        <v>100</v>
      </c>
    </row>
    <row r="101" spans="1:12" s="21" customFormat="1" ht="15.75" customHeight="1">
      <c r="A101" s="179"/>
      <c r="B101" s="129" t="s">
        <v>333</v>
      </c>
      <c r="C101" s="133">
        <v>992</v>
      </c>
      <c r="D101" s="73" t="s">
        <v>135</v>
      </c>
      <c r="E101" s="73" t="s">
        <v>180</v>
      </c>
      <c r="F101" s="73" t="s">
        <v>241</v>
      </c>
      <c r="G101" s="73"/>
      <c r="H101" s="130"/>
      <c r="I101" s="128">
        <f t="shared" si="9"/>
        <v>100000</v>
      </c>
      <c r="J101" s="128">
        <f t="shared" si="9"/>
        <v>100000</v>
      </c>
      <c r="K101" s="128">
        <f t="shared" si="9"/>
        <v>100000</v>
      </c>
      <c r="L101" s="128">
        <f t="shared" si="6"/>
        <v>100</v>
      </c>
    </row>
    <row r="102" spans="1:12" s="21" customFormat="1" ht="15.75" customHeight="1">
      <c r="A102" s="179"/>
      <c r="B102" s="129" t="s">
        <v>376</v>
      </c>
      <c r="C102" s="133">
        <v>992</v>
      </c>
      <c r="D102" s="73" t="s">
        <v>135</v>
      </c>
      <c r="E102" s="73" t="s">
        <v>180</v>
      </c>
      <c r="F102" s="73" t="s">
        <v>377</v>
      </c>
      <c r="G102" s="73"/>
      <c r="H102" s="130"/>
      <c r="I102" s="128">
        <f t="shared" si="9"/>
        <v>100000</v>
      </c>
      <c r="J102" s="128">
        <f t="shared" si="9"/>
        <v>100000</v>
      </c>
      <c r="K102" s="128">
        <f t="shared" si="9"/>
        <v>100000</v>
      </c>
      <c r="L102" s="128">
        <f t="shared" si="6"/>
        <v>100</v>
      </c>
    </row>
    <row r="103" spans="1:12" s="21" customFormat="1" ht="28.5" customHeight="1">
      <c r="A103" s="179"/>
      <c r="B103" s="129" t="s">
        <v>481</v>
      </c>
      <c r="C103" s="133">
        <v>992</v>
      </c>
      <c r="D103" s="73" t="s">
        <v>135</v>
      </c>
      <c r="E103" s="73" t="s">
        <v>180</v>
      </c>
      <c r="F103" s="73" t="s">
        <v>447</v>
      </c>
      <c r="G103" s="73"/>
      <c r="H103" s="130"/>
      <c r="I103" s="128">
        <f t="shared" si="9"/>
        <v>100000</v>
      </c>
      <c r="J103" s="128">
        <f t="shared" si="9"/>
        <v>100000</v>
      </c>
      <c r="K103" s="128">
        <f t="shared" si="9"/>
        <v>100000</v>
      </c>
      <c r="L103" s="128">
        <f t="shared" si="6"/>
        <v>100</v>
      </c>
    </row>
    <row r="104" spans="1:12" s="21" customFormat="1" ht="15" customHeight="1">
      <c r="A104" s="179"/>
      <c r="B104" s="129" t="s">
        <v>42</v>
      </c>
      <c r="C104" s="133">
        <v>992</v>
      </c>
      <c r="D104" s="73" t="s">
        <v>135</v>
      </c>
      <c r="E104" s="73" t="s">
        <v>180</v>
      </c>
      <c r="F104" s="73" t="s">
        <v>447</v>
      </c>
      <c r="G104" s="73" t="s">
        <v>145</v>
      </c>
      <c r="H104" s="130"/>
      <c r="I104" s="128">
        <v>100000</v>
      </c>
      <c r="J104" s="128">
        <f aca="true" t="shared" si="10" ref="J104:J110">I104</f>
        <v>100000</v>
      </c>
      <c r="K104" s="128">
        <v>100000</v>
      </c>
      <c r="L104" s="128">
        <f t="shared" si="6"/>
        <v>100</v>
      </c>
    </row>
    <row r="105" spans="1:12" s="21" customFormat="1" ht="15" customHeight="1">
      <c r="A105" s="179"/>
      <c r="B105" s="129" t="s">
        <v>60</v>
      </c>
      <c r="C105" s="133">
        <v>992</v>
      </c>
      <c r="D105" s="73" t="s">
        <v>135</v>
      </c>
      <c r="E105" s="73" t="s">
        <v>146</v>
      </c>
      <c r="F105" s="73"/>
      <c r="G105" s="73"/>
      <c r="H105" s="130"/>
      <c r="I105" s="128">
        <f>I110</f>
        <v>30000</v>
      </c>
      <c r="J105" s="128">
        <f t="shared" si="10"/>
        <v>30000</v>
      </c>
      <c r="K105" s="128">
        <v>0</v>
      </c>
      <c r="L105" s="128">
        <f t="shared" si="6"/>
        <v>0</v>
      </c>
    </row>
    <row r="106" spans="1:12" s="21" customFormat="1" ht="24.75" customHeight="1">
      <c r="A106" s="179"/>
      <c r="B106" s="129" t="s">
        <v>61</v>
      </c>
      <c r="C106" s="133">
        <v>992</v>
      </c>
      <c r="D106" s="73" t="s">
        <v>135</v>
      </c>
      <c r="E106" s="73" t="s">
        <v>146</v>
      </c>
      <c r="F106" s="73" t="s">
        <v>249</v>
      </c>
      <c r="G106" s="73"/>
      <c r="H106" s="130"/>
      <c r="I106" s="128">
        <f>I110</f>
        <v>30000</v>
      </c>
      <c r="J106" s="128">
        <f t="shared" si="10"/>
        <v>30000</v>
      </c>
      <c r="K106" s="128">
        <f>K110</f>
        <v>0</v>
      </c>
      <c r="L106" s="128">
        <f t="shared" si="6"/>
        <v>0</v>
      </c>
    </row>
    <row r="107" spans="1:12" s="21" customFormat="1" ht="20.25" customHeight="1">
      <c r="A107" s="179"/>
      <c r="B107" s="129" t="s">
        <v>62</v>
      </c>
      <c r="C107" s="133">
        <v>992</v>
      </c>
      <c r="D107" s="73" t="s">
        <v>135</v>
      </c>
      <c r="E107" s="73" t="s">
        <v>146</v>
      </c>
      <c r="F107" s="73" t="s">
        <v>250</v>
      </c>
      <c r="G107" s="73"/>
      <c r="H107" s="130"/>
      <c r="I107" s="128">
        <f>I110</f>
        <v>30000</v>
      </c>
      <c r="J107" s="128">
        <f t="shared" si="10"/>
        <v>30000</v>
      </c>
      <c r="K107" s="128">
        <f>K110</f>
        <v>0</v>
      </c>
      <c r="L107" s="128">
        <f t="shared" si="6"/>
        <v>0</v>
      </c>
    </row>
    <row r="108" spans="1:12" s="21" customFormat="1" ht="15.75" customHeight="1">
      <c r="A108" s="179"/>
      <c r="B108" s="129" t="s">
        <v>60</v>
      </c>
      <c r="C108" s="133">
        <v>992</v>
      </c>
      <c r="D108" s="73" t="s">
        <v>135</v>
      </c>
      <c r="E108" s="73" t="s">
        <v>146</v>
      </c>
      <c r="F108" s="73" t="s">
        <v>251</v>
      </c>
      <c r="G108" s="73"/>
      <c r="H108" s="130"/>
      <c r="I108" s="128">
        <f>I110</f>
        <v>30000</v>
      </c>
      <c r="J108" s="128">
        <f t="shared" si="10"/>
        <v>30000</v>
      </c>
      <c r="K108" s="128">
        <f>K110</f>
        <v>0</v>
      </c>
      <c r="L108" s="128">
        <f t="shared" si="6"/>
        <v>0</v>
      </c>
    </row>
    <row r="109" spans="1:12" s="21" customFormat="1" ht="15.75" customHeight="1">
      <c r="A109" s="179"/>
      <c r="B109" s="129" t="s">
        <v>63</v>
      </c>
      <c r="C109" s="133">
        <v>992</v>
      </c>
      <c r="D109" s="73" t="s">
        <v>135</v>
      </c>
      <c r="E109" s="73" t="s">
        <v>146</v>
      </c>
      <c r="F109" s="73" t="s">
        <v>252</v>
      </c>
      <c r="G109" s="73"/>
      <c r="H109" s="130"/>
      <c r="I109" s="128">
        <f>I110</f>
        <v>30000</v>
      </c>
      <c r="J109" s="128">
        <f t="shared" si="10"/>
        <v>30000</v>
      </c>
      <c r="K109" s="128">
        <f>K110</f>
        <v>0</v>
      </c>
      <c r="L109" s="128">
        <f t="shared" si="6"/>
        <v>0</v>
      </c>
    </row>
    <row r="110" spans="1:12" s="21" customFormat="1" ht="15.75" customHeight="1">
      <c r="A110" s="179"/>
      <c r="B110" s="129" t="s">
        <v>42</v>
      </c>
      <c r="C110" s="133">
        <v>992</v>
      </c>
      <c r="D110" s="73" t="s">
        <v>135</v>
      </c>
      <c r="E110" s="73" t="s">
        <v>146</v>
      </c>
      <c r="F110" s="73" t="s">
        <v>252</v>
      </c>
      <c r="G110" s="73" t="s">
        <v>145</v>
      </c>
      <c r="H110" s="130"/>
      <c r="I110" s="128">
        <v>30000</v>
      </c>
      <c r="J110" s="128">
        <f t="shared" si="10"/>
        <v>30000</v>
      </c>
      <c r="K110" s="128">
        <v>0</v>
      </c>
      <c r="L110" s="128">
        <f t="shared" si="6"/>
        <v>0</v>
      </c>
    </row>
    <row r="111" spans="1:12" s="21" customFormat="1" ht="13.5">
      <c r="A111" s="179"/>
      <c r="B111" s="129" t="s">
        <v>65</v>
      </c>
      <c r="C111" s="133">
        <v>992</v>
      </c>
      <c r="D111" s="73" t="s">
        <v>135</v>
      </c>
      <c r="E111" s="73" t="s">
        <v>147</v>
      </c>
      <c r="F111" s="73"/>
      <c r="G111" s="73"/>
      <c r="H111" s="130"/>
      <c r="I111" s="128">
        <f>I113+I126</f>
        <v>381416.72</v>
      </c>
      <c r="J111" s="128">
        <f>J113+J126</f>
        <v>381416.72</v>
      </c>
      <c r="K111" s="128">
        <f>K113+K126</f>
        <v>363712.65</v>
      </c>
      <c r="L111" s="128">
        <f aca="true" t="shared" si="11" ref="L111:L162">(K111/J111)*100</f>
        <v>95.35833929881208</v>
      </c>
    </row>
    <row r="112" spans="1:12" s="21" customFormat="1" ht="13.5" hidden="1">
      <c r="A112" s="179"/>
      <c r="B112" s="129" t="s">
        <v>65</v>
      </c>
      <c r="C112" s="133">
        <v>992</v>
      </c>
      <c r="D112" s="73" t="s">
        <v>135</v>
      </c>
      <c r="E112" s="73" t="s">
        <v>147</v>
      </c>
      <c r="F112" s="73"/>
      <c r="G112" s="73"/>
      <c r="H112" s="130"/>
      <c r="I112" s="128">
        <v>271745.47</v>
      </c>
      <c r="J112" s="128">
        <f>I112</f>
        <v>271745.47</v>
      </c>
      <c r="K112" s="128">
        <v>96620.91</v>
      </c>
      <c r="L112" s="128">
        <f t="shared" si="11"/>
        <v>35.555665380548945</v>
      </c>
    </row>
    <row r="113" spans="1:12" s="21" customFormat="1" ht="28.5" customHeight="1">
      <c r="A113" s="179"/>
      <c r="B113" s="129" t="s">
        <v>200</v>
      </c>
      <c r="C113" s="133">
        <v>992</v>
      </c>
      <c r="D113" s="73" t="s">
        <v>135</v>
      </c>
      <c r="E113" s="73" t="s">
        <v>147</v>
      </c>
      <c r="F113" s="73" t="s">
        <v>253</v>
      </c>
      <c r="G113" s="73"/>
      <c r="H113" s="130"/>
      <c r="I113" s="128">
        <f>I114</f>
        <v>4000</v>
      </c>
      <c r="J113" s="128">
        <f>J114</f>
        <v>4000</v>
      </c>
      <c r="K113" s="128">
        <f>K114</f>
        <v>0</v>
      </c>
      <c r="L113" s="128">
        <f t="shared" si="11"/>
        <v>0</v>
      </c>
    </row>
    <row r="114" spans="1:12" s="21" customFormat="1" ht="13.5">
      <c r="A114" s="179"/>
      <c r="B114" s="129" t="s">
        <v>333</v>
      </c>
      <c r="C114" s="133">
        <v>992</v>
      </c>
      <c r="D114" s="73" t="s">
        <v>135</v>
      </c>
      <c r="E114" s="73" t="s">
        <v>147</v>
      </c>
      <c r="F114" s="73" t="s">
        <v>254</v>
      </c>
      <c r="G114" s="73"/>
      <c r="H114" s="130"/>
      <c r="I114" s="181">
        <f>I115+I123</f>
        <v>4000</v>
      </c>
      <c r="J114" s="181">
        <f>J115+J123</f>
        <v>4000</v>
      </c>
      <c r="K114" s="181">
        <f>K115+K123</f>
        <v>0</v>
      </c>
      <c r="L114" s="128">
        <f t="shared" si="11"/>
        <v>0</v>
      </c>
    </row>
    <row r="115" spans="1:12" s="21" customFormat="1" ht="39" customHeight="1">
      <c r="A115" s="179"/>
      <c r="B115" s="182" t="s">
        <v>256</v>
      </c>
      <c r="C115" s="133">
        <v>992</v>
      </c>
      <c r="D115" s="73" t="s">
        <v>135</v>
      </c>
      <c r="E115" s="73" t="s">
        <v>147</v>
      </c>
      <c r="F115" s="73" t="s">
        <v>255</v>
      </c>
      <c r="G115" s="73"/>
      <c r="H115" s="130"/>
      <c r="I115" s="128">
        <f aca="true" t="shared" si="12" ref="I115:K116">I116</f>
        <v>4000</v>
      </c>
      <c r="J115" s="128">
        <f t="shared" si="12"/>
        <v>4000</v>
      </c>
      <c r="K115" s="128">
        <f t="shared" si="12"/>
        <v>0</v>
      </c>
      <c r="L115" s="128">
        <f t="shared" si="11"/>
        <v>0</v>
      </c>
    </row>
    <row r="116" spans="1:12" s="21" customFormat="1" ht="21.75">
      <c r="A116" s="179"/>
      <c r="B116" s="129" t="s">
        <v>66</v>
      </c>
      <c r="C116" s="133">
        <v>992</v>
      </c>
      <c r="D116" s="73" t="s">
        <v>135</v>
      </c>
      <c r="E116" s="73" t="s">
        <v>147</v>
      </c>
      <c r="F116" s="73" t="s">
        <v>257</v>
      </c>
      <c r="G116" s="73"/>
      <c r="H116" s="130"/>
      <c r="I116" s="128">
        <f t="shared" si="12"/>
        <v>4000</v>
      </c>
      <c r="J116" s="128">
        <f t="shared" si="12"/>
        <v>4000</v>
      </c>
      <c r="K116" s="128">
        <f t="shared" si="12"/>
        <v>0</v>
      </c>
      <c r="L116" s="128">
        <f t="shared" si="11"/>
        <v>0</v>
      </c>
    </row>
    <row r="117" spans="1:12" s="21" customFormat="1" ht="21.75">
      <c r="A117" s="179"/>
      <c r="B117" s="129" t="s">
        <v>258</v>
      </c>
      <c r="C117" s="133">
        <v>992</v>
      </c>
      <c r="D117" s="73" t="s">
        <v>135</v>
      </c>
      <c r="E117" s="73" t="s">
        <v>147</v>
      </c>
      <c r="F117" s="73" t="s">
        <v>257</v>
      </c>
      <c r="G117" s="73" t="s">
        <v>144</v>
      </c>
      <c r="H117" s="130"/>
      <c r="I117" s="128">
        <v>4000</v>
      </c>
      <c r="J117" s="128">
        <f aca="true" t="shared" si="13" ref="J117:J122">I117</f>
        <v>4000</v>
      </c>
      <c r="K117" s="128">
        <v>0</v>
      </c>
      <c r="L117" s="128">
        <f t="shared" si="11"/>
        <v>0</v>
      </c>
    </row>
    <row r="118" spans="1:12" s="21" customFormat="1" ht="21.75" hidden="1">
      <c r="A118" s="179"/>
      <c r="B118" s="129" t="s">
        <v>33</v>
      </c>
      <c r="C118" s="133">
        <v>200</v>
      </c>
      <c r="D118" s="73"/>
      <c r="E118" s="73"/>
      <c r="F118" s="73"/>
      <c r="G118" s="73"/>
      <c r="H118" s="130"/>
      <c r="I118" s="128">
        <v>20000</v>
      </c>
      <c r="J118" s="128">
        <f t="shared" si="13"/>
        <v>20000</v>
      </c>
      <c r="K118" s="128" t="s">
        <v>30</v>
      </c>
      <c r="L118" s="128" t="e">
        <f t="shared" si="11"/>
        <v>#VALUE!</v>
      </c>
    </row>
    <row r="119" spans="1:12" s="21" customFormat="1" ht="21.75" hidden="1">
      <c r="A119" s="179"/>
      <c r="B119" s="129" t="s">
        <v>34</v>
      </c>
      <c r="C119" s="133">
        <v>200</v>
      </c>
      <c r="D119" s="73"/>
      <c r="E119" s="73"/>
      <c r="F119" s="73"/>
      <c r="G119" s="73"/>
      <c r="H119" s="130"/>
      <c r="I119" s="128">
        <v>20000</v>
      </c>
      <c r="J119" s="128">
        <f t="shared" si="13"/>
        <v>20000</v>
      </c>
      <c r="K119" s="128" t="s">
        <v>30</v>
      </c>
      <c r="L119" s="128" t="e">
        <f t="shared" si="11"/>
        <v>#VALUE!</v>
      </c>
    </row>
    <row r="120" spans="1:12" s="21" customFormat="1" ht="13.5" hidden="1">
      <c r="A120" s="179"/>
      <c r="B120" s="129" t="s">
        <v>24</v>
      </c>
      <c r="C120" s="133">
        <v>200</v>
      </c>
      <c r="D120" s="73"/>
      <c r="E120" s="73"/>
      <c r="F120" s="73"/>
      <c r="G120" s="73"/>
      <c r="H120" s="130"/>
      <c r="I120" s="128">
        <v>20000</v>
      </c>
      <c r="J120" s="128">
        <f t="shared" si="13"/>
        <v>20000</v>
      </c>
      <c r="K120" s="128" t="s">
        <v>30</v>
      </c>
      <c r="L120" s="128" t="e">
        <f t="shared" si="11"/>
        <v>#VALUE!</v>
      </c>
    </row>
    <row r="121" spans="1:12" s="21" customFormat="1" ht="13.5" hidden="1">
      <c r="A121" s="179"/>
      <c r="B121" s="129" t="s">
        <v>35</v>
      </c>
      <c r="C121" s="133">
        <v>200</v>
      </c>
      <c r="D121" s="73"/>
      <c r="E121" s="73"/>
      <c r="F121" s="73"/>
      <c r="G121" s="73"/>
      <c r="H121" s="130"/>
      <c r="I121" s="128">
        <v>20000</v>
      </c>
      <c r="J121" s="128">
        <f t="shared" si="13"/>
        <v>20000</v>
      </c>
      <c r="K121" s="128" t="s">
        <v>30</v>
      </c>
      <c r="L121" s="128" t="e">
        <f t="shared" si="11"/>
        <v>#VALUE!</v>
      </c>
    </row>
    <row r="122" spans="1:12" s="21" customFormat="1" ht="13.5" hidden="1">
      <c r="A122" s="179"/>
      <c r="B122" s="129" t="s">
        <v>39</v>
      </c>
      <c r="C122" s="133">
        <v>200</v>
      </c>
      <c r="D122" s="73"/>
      <c r="E122" s="73"/>
      <c r="F122" s="73"/>
      <c r="G122" s="73"/>
      <c r="H122" s="130"/>
      <c r="I122" s="128">
        <v>20000</v>
      </c>
      <c r="J122" s="128">
        <f t="shared" si="13"/>
        <v>20000</v>
      </c>
      <c r="K122" s="128" t="s">
        <v>30</v>
      </c>
      <c r="L122" s="128" t="e">
        <f t="shared" si="11"/>
        <v>#VALUE!</v>
      </c>
    </row>
    <row r="123" spans="1:12" s="21" customFormat="1" ht="13.5" hidden="1">
      <c r="A123" s="183"/>
      <c r="B123" s="180" t="s">
        <v>334</v>
      </c>
      <c r="C123" s="133">
        <v>992</v>
      </c>
      <c r="D123" s="73" t="s">
        <v>135</v>
      </c>
      <c r="E123" s="73" t="s">
        <v>147</v>
      </c>
      <c r="F123" s="73" t="s">
        <v>336</v>
      </c>
      <c r="G123" s="73"/>
      <c r="H123" s="130"/>
      <c r="I123" s="128">
        <f aca="true" t="shared" si="14" ref="I123:K124">I124</f>
        <v>0</v>
      </c>
      <c r="J123" s="128">
        <f t="shared" si="14"/>
        <v>0</v>
      </c>
      <c r="K123" s="128">
        <f t="shared" si="14"/>
        <v>0</v>
      </c>
      <c r="L123" s="128" t="e">
        <f t="shared" si="11"/>
        <v>#DIV/0!</v>
      </c>
    </row>
    <row r="124" spans="1:12" s="21" customFormat="1" ht="13.5" hidden="1">
      <c r="A124" s="183"/>
      <c r="B124" s="180" t="s">
        <v>335</v>
      </c>
      <c r="C124" s="133">
        <v>992</v>
      </c>
      <c r="D124" s="73" t="s">
        <v>135</v>
      </c>
      <c r="E124" s="73" t="s">
        <v>147</v>
      </c>
      <c r="F124" s="73" t="s">
        <v>337</v>
      </c>
      <c r="G124" s="73"/>
      <c r="H124" s="130"/>
      <c r="I124" s="128">
        <f t="shared" si="14"/>
        <v>0</v>
      </c>
      <c r="J124" s="128">
        <f t="shared" si="14"/>
        <v>0</v>
      </c>
      <c r="K124" s="128">
        <f t="shared" si="14"/>
        <v>0</v>
      </c>
      <c r="L124" s="128" t="e">
        <f t="shared" si="11"/>
        <v>#DIV/0!</v>
      </c>
    </row>
    <row r="125" spans="1:12" s="21" customFormat="1" ht="21.75" hidden="1">
      <c r="A125" s="183"/>
      <c r="B125" s="180" t="s">
        <v>258</v>
      </c>
      <c r="C125" s="133">
        <v>992</v>
      </c>
      <c r="D125" s="73" t="s">
        <v>135</v>
      </c>
      <c r="E125" s="73" t="s">
        <v>147</v>
      </c>
      <c r="F125" s="73" t="s">
        <v>337</v>
      </c>
      <c r="G125" s="73" t="s">
        <v>144</v>
      </c>
      <c r="H125" s="130"/>
      <c r="I125" s="128">
        <v>0</v>
      </c>
      <c r="J125" s="128">
        <v>0</v>
      </c>
      <c r="K125" s="128">
        <v>0</v>
      </c>
      <c r="L125" s="128" t="e">
        <f t="shared" si="11"/>
        <v>#DIV/0!</v>
      </c>
    </row>
    <row r="126" spans="1:12" s="21" customFormat="1" ht="26.25" customHeight="1">
      <c r="A126" s="179"/>
      <c r="B126" s="129" t="s">
        <v>199</v>
      </c>
      <c r="C126" s="133">
        <v>992</v>
      </c>
      <c r="D126" s="73" t="s">
        <v>135</v>
      </c>
      <c r="E126" s="73" t="s">
        <v>147</v>
      </c>
      <c r="F126" s="73" t="s">
        <v>240</v>
      </c>
      <c r="G126" s="73"/>
      <c r="H126" s="130"/>
      <c r="I126" s="128">
        <f>I127</f>
        <v>377416.72</v>
      </c>
      <c r="J126" s="128">
        <f>J127</f>
        <v>377416.72</v>
      </c>
      <c r="K126" s="128">
        <f>K127</f>
        <v>363712.65</v>
      </c>
      <c r="L126" s="128">
        <f t="shared" si="11"/>
        <v>96.36898174516489</v>
      </c>
    </row>
    <row r="127" spans="1:12" s="21" customFormat="1" ht="13.5">
      <c r="A127" s="179"/>
      <c r="B127" s="129" t="s">
        <v>333</v>
      </c>
      <c r="C127" s="133">
        <v>992</v>
      </c>
      <c r="D127" s="73" t="s">
        <v>135</v>
      </c>
      <c r="E127" s="73" t="s">
        <v>147</v>
      </c>
      <c r="F127" s="73" t="s">
        <v>241</v>
      </c>
      <c r="G127" s="73"/>
      <c r="H127" s="130"/>
      <c r="I127" s="128">
        <f>I128+I133+I144+I149</f>
        <v>377416.72</v>
      </c>
      <c r="J127" s="128">
        <f>J128+J133+J144+J149</f>
        <v>377416.72</v>
      </c>
      <c r="K127" s="128">
        <f>K128+K133+K144+K149</f>
        <v>363712.65</v>
      </c>
      <c r="L127" s="128">
        <f t="shared" si="11"/>
        <v>96.36898174516489</v>
      </c>
    </row>
    <row r="128" spans="1:12" s="21" customFormat="1" ht="21.75">
      <c r="A128" s="179"/>
      <c r="B128" s="180" t="s">
        <v>246</v>
      </c>
      <c r="C128" s="133">
        <v>992</v>
      </c>
      <c r="D128" s="73" t="s">
        <v>135</v>
      </c>
      <c r="E128" s="73" t="s">
        <v>147</v>
      </c>
      <c r="F128" s="73" t="s">
        <v>245</v>
      </c>
      <c r="G128" s="73"/>
      <c r="H128" s="130"/>
      <c r="I128" s="128">
        <f>I131+I129</f>
        <v>317766.72</v>
      </c>
      <c r="J128" s="128">
        <f>J131+J129</f>
        <v>317766.72</v>
      </c>
      <c r="K128" s="128">
        <f>K131+K129</f>
        <v>304062.65</v>
      </c>
      <c r="L128" s="128">
        <f t="shared" si="11"/>
        <v>95.68738035247998</v>
      </c>
    </row>
    <row r="129" spans="1:12" s="21" customFormat="1" ht="21.75">
      <c r="A129" s="179"/>
      <c r="B129" s="180" t="s">
        <v>417</v>
      </c>
      <c r="C129" s="133">
        <v>992</v>
      </c>
      <c r="D129" s="73" t="s">
        <v>135</v>
      </c>
      <c r="E129" s="73" t="s">
        <v>147</v>
      </c>
      <c r="F129" s="73" t="s">
        <v>338</v>
      </c>
      <c r="G129" s="73"/>
      <c r="H129" s="130"/>
      <c r="I129" s="128">
        <f>I130</f>
        <v>236080</v>
      </c>
      <c r="J129" s="128">
        <f>J130</f>
        <v>236080</v>
      </c>
      <c r="K129" s="128">
        <f>K130</f>
        <v>236066.72</v>
      </c>
      <c r="L129" s="128">
        <f t="shared" si="11"/>
        <v>99.99437478820738</v>
      </c>
    </row>
    <row r="130" spans="1:12" s="21" customFormat="1" ht="21.75">
      <c r="A130" s="179"/>
      <c r="B130" s="180" t="s">
        <v>258</v>
      </c>
      <c r="C130" s="133">
        <v>992</v>
      </c>
      <c r="D130" s="73" t="s">
        <v>135</v>
      </c>
      <c r="E130" s="73" t="s">
        <v>147</v>
      </c>
      <c r="F130" s="73" t="s">
        <v>338</v>
      </c>
      <c r="G130" s="73" t="s">
        <v>144</v>
      </c>
      <c r="H130" s="130"/>
      <c r="I130" s="128">
        <v>236080</v>
      </c>
      <c r="J130" s="128">
        <f>I130</f>
        <v>236080</v>
      </c>
      <c r="K130" s="128">
        <v>236066.72</v>
      </c>
      <c r="L130" s="128">
        <f t="shared" si="11"/>
        <v>99.99437478820738</v>
      </c>
    </row>
    <row r="131" spans="1:12" s="21" customFormat="1" ht="21.75">
      <c r="A131" s="179"/>
      <c r="B131" s="184" t="s">
        <v>68</v>
      </c>
      <c r="C131" s="133">
        <v>992</v>
      </c>
      <c r="D131" s="73" t="s">
        <v>135</v>
      </c>
      <c r="E131" s="73" t="s">
        <v>147</v>
      </c>
      <c r="F131" s="73" t="s">
        <v>259</v>
      </c>
      <c r="G131" s="73"/>
      <c r="H131" s="130"/>
      <c r="I131" s="128">
        <f>I132</f>
        <v>81686.72</v>
      </c>
      <c r="J131" s="128">
        <f>J132</f>
        <v>81686.72</v>
      </c>
      <c r="K131" s="128">
        <f>K132</f>
        <v>67995.93</v>
      </c>
      <c r="L131" s="128">
        <f t="shared" si="11"/>
        <v>83.23988281081674</v>
      </c>
    </row>
    <row r="132" spans="1:12" s="21" customFormat="1" ht="21.75">
      <c r="A132" s="179"/>
      <c r="B132" s="129" t="s">
        <v>258</v>
      </c>
      <c r="C132" s="133">
        <v>992</v>
      </c>
      <c r="D132" s="73" t="s">
        <v>135</v>
      </c>
      <c r="E132" s="73" t="s">
        <v>147</v>
      </c>
      <c r="F132" s="73" t="s">
        <v>259</v>
      </c>
      <c r="G132" s="73" t="s">
        <v>144</v>
      </c>
      <c r="H132" s="130"/>
      <c r="I132" s="128">
        <v>81686.72</v>
      </c>
      <c r="J132" s="128">
        <f>I132</f>
        <v>81686.72</v>
      </c>
      <c r="K132" s="128">
        <v>67995.93</v>
      </c>
      <c r="L132" s="128">
        <f t="shared" si="11"/>
        <v>83.23988281081674</v>
      </c>
    </row>
    <row r="133" spans="1:12" s="21" customFormat="1" ht="13.5" hidden="1">
      <c r="A133" s="179"/>
      <c r="B133" s="184" t="s">
        <v>261</v>
      </c>
      <c r="C133" s="133">
        <v>992</v>
      </c>
      <c r="D133" s="73" t="s">
        <v>135</v>
      </c>
      <c r="E133" s="73" t="s">
        <v>147</v>
      </c>
      <c r="F133" s="73" t="s">
        <v>260</v>
      </c>
      <c r="G133" s="73"/>
      <c r="H133" s="130"/>
      <c r="I133" s="128">
        <f aca="true" t="shared" si="15" ref="I133:K134">I134</f>
        <v>0</v>
      </c>
      <c r="J133" s="128">
        <f t="shared" si="15"/>
        <v>0</v>
      </c>
      <c r="K133" s="128">
        <f t="shared" si="15"/>
        <v>0</v>
      </c>
      <c r="L133" s="128" t="e">
        <f t="shared" si="11"/>
        <v>#DIV/0!</v>
      </c>
    </row>
    <row r="134" spans="1:12" s="21" customFormat="1" ht="21.75" hidden="1">
      <c r="A134" s="179"/>
      <c r="B134" s="129" t="s">
        <v>67</v>
      </c>
      <c r="C134" s="133">
        <v>992</v>
      </c>
      <c r="D134" s="73" t="s">
        <v>135</v>
      </c>
      <c r="E134" s="73" t="s">
        <v>147</v>
      </c>
      <c r="F134" s="73" t="s">
        <v>262</v>
      </c>
      <c r="G134" s="73"/>
      <c r="H134" s="130"/>
      <c r="I134" s="128">
        <f t="shared" si="15"/>
        <v>0</v>
      </c>
      <c r="J134" s="128">
        <f t="shared" si="15"/>
        <v>0</v>
      </c>
      <c r="K134" s="128">
        <v>0</v>
      </c>
      <c r="L134" s="128" t="e">
        <f t="shared" si="11"/>
        <v>#DIV/0!</v>
      </c>
    </row>
    <row r="135" spans="1:12" s="21" customFormat="1" ht="21.75" hidden="1">
      <c r="A135" s="179"/>
      <c r="B135" s="129" t="s">
        <v>258</v>
      </c>
      <c r="C135" s="133">
        <v>992</v>
      </c>
      <c r="D135" s="73" t="s">
        <v>135</v>
      </c>
      <c r="E135" s="73" t="s">
        <v>147</v>
      </c>
      <c r="F135" s="73" t="s">
        <v>262</v>
      </c>
      <c r="G135" s="73" t="s">
        <v>144</v>
      </c>
      <c r="H135" s="130"/>
      <c r="I135" s="128">
        <v>0</v>
      </c>
      <c r="J135" s="128">
        <f aca="true" t="shared" si="16" ref="J135:J143">I135</f>
        <v>0</v>
      </c>
      <c r="K135" s="128">
        <v>0</v>
      </c>
      <c r="L135" s="128" t="e">
        <f t="shared" si="11"/>
        <v>#DIV/0!</v>
      </c>
    </row>
    <row r="136" spans="1:12" s="21" customFormat="1" ht="21.75" hidden="1">
      <c r="A136" s="179"/>
      <c r="B136" s="129" t="s">
        <v>33</v>
      </c>
      <c r="C136" s="133">
        <v>200</v>
      </c>
      <c r="D136" s="73"/>
      <c r="E136" s="73"/>
      <c r="F136" s="73"/>
      <c r="G136" s="73"/>
      <c r="H136" s="130"/>
      <c r="I136" s="128">
        <v>0</v>
      </c>
      <c r="J136" s="128">
        <f t="shared" si="16"/>
        <v>0</v>
      </c>
      <c r="K136" s="128">
        <v>0</v>
      </c>
      <c r="L136" s="128" t="e">
        <f t="shared" si="11"/>
        <v>#DIV/0!</v>
      </c>
    </row>
    <row r="137" spans="1:12" s="21" customFormat="1" ht="21.75" hidden="1">
      <c r="A137" s="179"/>
      <c r="B137" s="129" t="s">
        <v>34</v>
      </c>
      <c r="C137" s="133">
        <v>200</v>
      </c>
      <c r="D137" s="73"/>
      <c r="E137" s="73"/>
      <c r="F137" s="73"/>
      <c r="G137" s="73"/>
      <c r="H137" s="130"/>
      <c r="I137" s="128">
        <v>0</v>
      </c>
      <c r="J137" s="128">
        <f t="shared" si="16"/>
        <v>0</v>
      </c>
      <c r="K137" s="128">
        <v>0</v>
      </c>
      <c r="L137" s="128" t="e">
        <f t="shared" si="11"/>
        <v>#DIV/0!</v>
      </c>
    </row>
    <row r="138" spans="1:12" s="21" customFormat="1" ht="13.5" hidden="1">
      <c r="A138" s="179"/>
      <c r="B138" s="129" t="s">
        <v>40</v>
      </c>
      <c r="C138" s="133">
        <v>200</v>
      </c>
      <c r="D138" s="73"/>
      <c r="E138" s="73"/>
      <c r="F138" s="73"/>
      <c r="G138" s="73"/>
      <c r="H138" s="130"/>
      <c r="I138" s="128">
        <v>0</v>
      </c>
      <c r="J138" s="128">
        <f t="shared" si="16"/>
        <v>0</v>
      </c>
      <c r="K138" s="128">
        <v>0</v>
      </c>
      <c r="L138" s="128" t="e">
        <f t="shared" si="11"/>
        <v>#DIV/0!</v>
      </c>
    </row>
    <row r="139" spans="1:12" s="21" customFormat="1" ht="13.5" hidden="1">
      <c r="A139" s="179"/>
      <c r="B139" s="129" t="s">
        <v>41</v>
      </c>
      <c r="C139" s="133">
        <v>200</v>
      </c>
      <c r="D139" s="73"/>
      <c r="E139" s="73"/>
      <c r="F139" s="73"/>
      <c r="G139" s="73"/>
      <c r="H139" s="130"/>
      <c r="I139" s="128">
        <v>0</v>
      </c>
      <c r="J139" s="128">
        <v>0</v>
      </c>
      <c r="K139" s="128">
        <v>0</v>
      </c>
      <c r="L139" s="128" t="e">
        <f t="shared" si="11"/>
        <v>#DIV/0!</v>
      </c>
    </row>
    <row r="140" spans="1:12" s="21" customFormat="1" ht="13.5" hidden="1">
      <c r="A140" s="179"/>
      <c r="B140" s="129" t="s">
        <v>53</v>
      </c>
      <c r="C140" s="133">
        <v>200</v>
      </c>
      <c r="D140" s="73"/>
      <c r="E140" s="73"/>
      <c r="F140" s="73"/>
      <c r="G140" s="73"/>
      <c r="H140" s="130"/>
      <c r="I140" s="128">
        <v>0</v>
      </c>
      <c r="J140" s="127">
        <f t="shared" si="16"/>
        <v>0</v>
      </c>
      <c r="K140" s="128">
        <v>0</v>
      </c>
      <c r="L140" s="128" t="e">
        <f t="shared" si="11"/>
        <v>#DIV/0!</v>
      </c>
    </row>
    <row r="141" spans="1:12" s="21" customFormat="1" ht="13.5" hidden="1">
      <c r="A141" s="179"/>
      <c r="B141" s="129" t="s">
        <v>24</v>
      </c>
      <c r="C141" s="133">
        <v>200</v>
      </c>
      <c r="D141" s="73"/>
      <c r="E141" s="73"/>
      <c r="F141" s="73"/>
      <c r="G141" s="73"/>
      <c r="H141" s="130"/>
      <c r="I141" s="128">
        <v>0</v>
      </c>
      <c r="J141" s="127">
        <f t="shared" si="16"/>
        <v>0</v>
      </c>
      <c r="K141" s="128">
        <v>0</v>
      </c>
      <c r="L141" s="128" t="e">
        <f t="shared" si="11"/>
        <v>#DIV/0!</v>
      </c>
    </row>
    <row r="142" spans="1:12" s="21" customFormat="1" ht="13.5" hidden="1">
      <c r="A142" s="179"/>
      <c r="B142" s="129" t="s">
        <v>56</v>
      </c>
      <c r="C142" s="133">
        <v>200</v>
      </c>
      <c r="D142" s="73"/>
      <c r="E142" s="73"/>
      <c r="F142" s="73"/>
      <c r="G142" s="73"/>
      <c r="H142" s="130"/>
      <c r="I142" s="128">
        <v>0</v>
      </c>
      <c r="J142" s="127">
        <f t="shared" si="16"/>
        <v>0</v>
      </c>
      <c r="K142" s="128">
        <v>0</v>
      </c>
      <c r="L142" s="128" t="e">
        <f t="shared" si="11"/>
        <v>#DIV/0!</v>
      </c>
    </row>
    <row r="143" spans="1:12" s="21" customFormat="1" ht="21.75" hidden="1">
      <c r="A143" s="179"/>
      <c r="B143" s="129" t="s">
        <v>58</v>
      </c>
      <c r="C143" s="133">
        <v>200</v>
      </c>
      <c r="D143" s="73"/>
      <c r="E143" s="73"/>
      <c r="F143" s="73"/>
      <c r="G143" s="73"/>
      <c r="H143" s="130"/>
      <c r="I143" s="128">
        <v>0</v>
      </c>
      <c r="J143" s="127">
        <f t="shared" si="16"/>
        <v>0</v>
      </c>
      <c r="K143" s="128">
        <v>0</v>
      </c>
      <c r="L143" s="128" t="e">
        <f t="shared" si="11"/>
        <v>#DIV/0!</v>
      </c>
    </row>
    <row r="144" spans="1:12" s="21" customFormat="1" ht="21.75">
      <c r="A144" s="179"/>
      <c r="B144" s="180" t="s">
        <v>339</v>
      </c>
      <c r="C144" s="133">
        <v>992</v>
      </c>
      <c r="D144" s="73" t="s">
        <v>135</v>
      </c>
      <c r="E144" s="73" t="s">
        <v>147</v>
      </c>
      <c r="F144" s="73" t="s">
        <v>341</v>
      </c>
      <c r="G144" s="73"/>
      <c r="H144" s="130"/>
      <c r="I144" s="128">
        <f aca="true" t="shared" si="17" ref="I144:K145">I145</f>
        <v>29650</v>
      </c>
      <c r="J144" s="128">
        <f t="shared" si="17"/>
        <v>29650</v>
      </c>
      <c r="K144" s="128">
        <f t="shared" si="17"/>
        <v>29650</v>
      </c>
      <c r="L144" s="128">
        <f t="shared" si="11"/>
        <v>100</v>
      </c>
    </row>
    <row r="145" spans="1:12" s="21" customFormat="1" ht="21.75">
      <c r="A145" s="179"/>
      <c r="B145" s="182" t="s">
        <v>340</v>
      </c>
      <c r="C145" s="133">
        <v>992</v>
      </c>
      <c r="D145" s="73" t="s">
        <v>135</v>
      </c>
      <c r="E145" s="73" t="s">
        <v>147</v>
      </c>
      <c r="F145" s="73" t="s">
        <v>342</v>
      </c>
      <c r="G145" s="73"/>
      <c r="H145" s="130"/>
      <c r="I145" s="128">
        <f t="shared" si="17"/>
        <v>29650</v>
      </c>
      <c r="J145" s="128">
        <f t="shared" si="17"/>
        <v>29650</v>
      </c>
      <c r="K145" s="128">
        <f t="shared" si="17"/>
        <v>29650</v>
      </c>
      <c r="L145" s="128">
        <f t="shared" si="11"/>
        <v>100</v>
      </c>
    </row>
    <row r="146" spans="1:12" s="21" customFormat="1" ht="21.75">
      <c r="A146" s="179"/>
      <c r="B146" s="180" t="s">
        <v>258</v>
      </c>
      <c r="C146" s="133">
        <v>992</v>
      </c>
      <c r="D146" s="73" t="s">
        <v>135</v>
      </c>
      <c r="E146" s="73" t="s">
        <v>147</v>
      </c>
      <c r="F146" s="73" t="s">
        <v>342</v>
      </c>
      <c r="G146" s="73" t="s">
        <v>144</v>
      </c>
      <c r="H146" s="130"/>
      <c r="I146" s="128">
        <v>29650</v>
      </c>
      <c r="J146" s="128">
        <f>I146</f>
        <v>29650</v>
      </c>
      <c r="K146" s="128">
        <v>29650</v>
      </c>
      <c r="L146" s="128">
        <f t="shared" si="11"/>
        <v>100</v>
      </c>
    </row>
    <row r="147" spans="1:12" s="21" customFormat="1" ht="13.5">
      <c r="A147" s="179"/>
      <c r="B147" s="180" t="s">
        <v>448</v>
      </c>
      <c r="C147" s="133">
        <v>992</v>
      </c>
      <c r="D147" s="73" t="s">
        <v>135</v>
      </c>
      <c r="E147" s="73" t="s">
        <v>147</v>
      </c>
      <c r="F147" s="73" t="s">
        <v>449</v>
      </c>
      <c r="G147" s="73"/>
      <c r="H147" s="130"/>
      <c r="I147" s="128">
        <f>I148</f>
        <v>30000</v>
      </c>
      <c r="J147" s="128">
        <f>I147</f>
        <v>30000</v>
      </c>
      <c r="K147" s="128">
        <f>K149</f>
        <v>30000</v>
      </c>
      <c r="L147" s="128">
        <f t="shared" si="11"/>
        <v>100</v>
      </c>
    </row>
    <row r="148" spans="1:12" s="21" customFormat="1" ht="13.5">
      <c r="A148" s="179"/>
      <c r="B148" s="180" t="s">
        <v>335</v>
      </c>
      <c r="C148" s="133">
        <v>992</v>
      </c>
      <c r="D148" s="73" t="s">
        <v>135</v>
      </c>
      <c r="E148" s="73" t="s">
        <v>147</v>
      </c>
      <c r="F148" s="73" t="s">
        <v>450</v>
      </c>
      <c r="G148" s="73"/>
      <c r="H148" s="130"/>
      <c r="I148" s="128">
        <f>I149</f>
        <v>30000</v>
      </c>
      <c r="J148" s="128">
        <f>I148</f>
        <v>30000</v>
      </c>
      <c r="K148" s="128">
        <f>K149</f>
        <v>30000</v>
      </c>
      <c r="L148" s="128">
        <f t="shared" si="11"/>
        <v>100</v>
      </c>
    </row>
    <row r="149" spans="1:12" s="21" customFormat="1" ht="13.5">
      <c r="A149" s="179"/>
      <c r="B149" s="180" t="s">
        <v>42</v>
      </c>
      <c r="C149" s="133">
        <v>992</v>
      </c>
      <c r="D149" s="73" t="s">
        <v>135</v>
      </c>
      <c r="E149" s="73" t="s">
        <v>147</v>
      </c>
      <c r="F149" s="73" t="s">
        <v>450</v>
      </c>
      <c r="G149" s="73" t="s">
        <v>145</v>
      </c>
      <c r="H149" s="130"/>
      <c r="I149" s="128">
        <v>30000</v>
      </c>
      <c r="J149" s="128">
        <f>I149</f>
        <v>30000</v>
      </c>
      <c r="K149" s="128">
        <v>30000</v>
      </c>
      <c r="L149" s="128">
        <f t="shared" si="11"/>
        <v>100</v>
      </c>
    </row>
    <row r="150" spans="1:12" s="21" customFormat="1" ht="13.5" hidden="1">
      <c r="A150" s="179"/>
      <c r="B150" s="180"/>
      <c r="C150" s="133">
        <v>992</v>
      </c>
      <c r="D150" s="73" t="s">
        <v>135</v>
      </c>
      <c r="E150" s="73" t="s">
        <v>147</v>
      </c>
      <c r="F150" s="73"/>
      <c r="G150" s="73"/>
      <c r="H150" s="130"/>
      <c r="I150" s="128"/>
      <c r="J150" s="128"/>
      <c r="K150" s="128"/>
      <c r="L150" s="128"/>
    </row>
    <row r="151" spans="1:12" s="21" customFormat="1" ht="12.75">
      <c r="A151" s="178">
        <v>3</v>
      </c>
      <c r="B151" s="124" t="s">
        <v>72</v>
      </c>
      <c r="C151" s="132">
        <v>992</v>
      </c>
      <c r="D151" s="125" t="s">
        <v>140</v>
      </c>
      <c r="E151" s="125"/>
      <c r="F151" s="125"/>
      <c r="G151" s="125"/>
      <c r="H151" s="126"/>
      <c r="I151" s="127">
        <f aca="true" t="shared" si="18" ref="I151:K154">I152</f>
        <v>221700</v>
      </c>
      <c r="J151" s="127">
        <f t="shared" si="18"/>
        <v>221700</v>
      </c>
      <c r="K151" s="127">
        <f t="shared" si="18"/>
        <v>221700</v>
      </c>
      <c r="L151" s="127">
        <f t="shared" si="11"/>
        <v>100</v>
      </c>
    </row>
    <row r="152" spans="1:12" s="21" customFormat="1" ht="13.5">
      <c r="A152" s="179"/>
      <c r="B152" s="129" t="s">
        <v>73</v>
      </c>
      <c r="C152" s="133">
        <v>992</v>
      </c>
      <c r="D152" s="73" t="s">
        <v>140</v>
      </c>
      <c r="E152" s="73" t="s">
        <v>162</v>
      </c>
      <c r="F152" s="73"/>
      <c r="G152" s="73"/>
      <c r="H152" s="130"/>
      <c r="I152" s="128">
        <f t="shared" si="18"/>
        <v>221700</v>
      </c>
      <c r="J152" s="128">
        <f t="shared" si="18"/>
        <v>221700</v>
      </c>
      <c r="K152" s="128">
        <f t="shared" si="18"/>
        <v>221700</v>
      </c>
      <c r="L152" s="128">
        <f t="shared" si="11"/>
        <v>100</v>
      </c>
    </row>
    <row r="153" spans="1:12" s="21" customFormat="1" ht="25.5" customHeight="1">
      <c r="A153" s="179"/>
      <c r="B153" s="129" t="s">
        <v>199</v>
      </c>
      <c r="C153" s="133">
        <v>992</v>
      </c>
      <c r="D153" s="73" t="s">
        <v>140</v>
      </c>
      <c r="E153" s="73" t="s">
        <v>162</v>
      </c>
      <c r="F153" s="73" t="s">
        <v>240</v>
      </c>
      <c r="G153" s="73"/>
      <c r="H153" s="130"/>
      <c r="I153" s="128">
        <f t="shared" si="18"/>
        <v>221700</v>
      </c>
      <c r="J153" s="128">
        <f t="shared" si="18"/>
        <v>221700</v>
      </c>
      <c r="K153" s="128">
        <f t="shared" si="18"/>
        <v>221700</v>
      </c>
      <c r="L153" s="128">
        <f t="shared" si="11"/>
        <v>100</v>
      </c>
    </row>
    <row r="154" spans="1:12" s="21" customFormat="1" ht="13.5">
      <c r="A154" s="179"/>
      <c r="B154" s="129" t="s">
        <v>333</v>
      </c>
      <c r="C154" s="133">
        <v>992</v>
      </c>
      <c r="D154" s="73" t="s">
        <v>140</v>
      </c>
      <c r="E154" s="73" t="s">
        <v>162</v>
      </c>
      <c r="F154" s="73" t="s">
        <v>241</v>
      </c>
      <c r="G154" s="73"/>
      <c r="H154" s="130"/>
      <c r="I154" s="128">
        <f>I155</f>
        <v>221700</v>
      </c>
      <c r="J154" s="128">
        <f t="shared" si="18"/>
        <v>221700</v>
      </c>
      <c r="K154" s="128">
        <f t="shared" si="18"/>
        <v>221700</v>
      </c>
      <c r="L154" s="128">
        <f t="shared" si="11"/>
        <v>100</v>
      </c>
    </row>
    <row r="155" spans="1:12" s="21" customFormat="1" ht="21.75">
      <c r="A155" s="179"/>
      <c r="B155" s="180" t="s">
        <v>246</v>
      </c>
      <c r="C155" s="133">
        <v>992</v>
      </c>
      <c r="D155" s="73" t="s">
        <v>140</v>
      </c>
      <c r="E155" s="73" t="s">
        <v>162</v>
      </c>
      <c r="F155" s="73" t="s">
        <v>245</v>
      </c>
      <c r="G155" s="73"/>
      <c r="H155" s="130"/>
      <c r="I155" s="128">
        <f>I156</f>
        <v>221700</v>
      </c>
      <c r="J155" s="128">
        <f>J156</f>
        <v>221700</v>
      </c>
      <c r="K155" s="128">
        <f>K156</f>
        <v>221700</v>
      </c>
      <c r="L155" s="128">
        <f t="shared" si="11"/>
        <v>100</v>
      </c>
    </row>
    <row r="156" spans="1:12" s="21" customFormat="1" ht="21.75">
      <c r="A156" s="179"/>
      <c r="B156" s="129" t="s">
        <v>74</v>
      </c>
      <c r="C156" s="133">
        <v>992</v>
      </c>
      <c r="D156" s="73" t="s">
        <v>140</v>
      </c>
      <c r="E156" s="73" t="s">
        <v>162</v>
      </c>
      <c r="F156" s="73" t="s">
        <v>263</v>
      </c>
      <c r="G156" s="73"/>
      <c r="H156" s="130"/>
      <c r="I156" s="128">
        <f>I157+I164</f>
        <v>221700</v>
      </c>
      <c r="J156" s="128">
        <f>J157+J164</f>
        <v>221700</v>
      </c>
      <c r="K156" s="128">
        <f>K157+K164</f>
        <v>221700</v>
      </c>
      <c r="L156" s="128">
        <f t="shared" si="11"/>
        <v>100</v>
      </c>
    </row>
    <row r="157" spans="1:12" s="21" customFormat="1" ht="43.5">
      <c r="A157" s="179"/>
      <c r="B157" s="129" t="s">
        <v>21</v>
      </c>
      <c r="C157" s="133">
        <v>992</v>
      </c>
      <c r="D157" s="73" t="s">
        <v>140</v>
      </c>
      <c r="E157" s="73" t="s">
        <v>162</v>
      </c>
      <c r="F157" s="73" t="s">
        <v>263</v>
      </c>
      <c r="G157" s="73" t="s">
        <v>143</v>
      </c>
      <c r="H157" s="130"/>
      <c r="I157" s="128">
        <v>218700</v>
      </c>
      <c r="J157" s="128">
        <f aca="true" t="shared" si="19" ref="J157:J162">I157</f>
        <v>218700</v>
      </c>
      <c r="K157" s="128">
        <v>218700</v>
      </c>
      <c r="L157" s="128">
        <f t="shared" si="11"/>
        <v>100</v>
      </c>
    </row>
    <row r="158" spans="1:12" s="21" customFormat="1" ht="21.75" hidden="1">
      <c r="A158" s="179"/>
      <c r="B158" s="129" t="s">
        <v>22</v>
      </c>
      <c r="C158" s="133">
        <v>200</v>
      </c>
      <c r="D158" s="73"/>
      <c r="E158" s="73"/>
      <c r="F158" s="73"/>
      <c r="G158" s="73"/>
      <c r="H158" s="130"/>
      <c r="I158" s="128">
        <v>178800</v>
      </c>
      <c r="J158" s="128">
        <f t="shared" si="19"/>
        <v>178800</v>
      </c>
      <c r="K158" s="128">
        <v>27621.71</v>
      </c>
      <c r="L158" s="128">
        <f t="shared" si="11"/>
        <v>15.448383668903803</v>
      </c>
    </row>
    <row r="159" spans="1:12" s="21" customFormat="1" ht="21.75" hidden="1">
      <c r="A159" s="179"/>
      <c r="B159" s="129" t="s">
        <v>23</v>
      </c>
      <c r="C159" s="133">
        <v>200</v>
      </c>
      <c r="D159" s="73"/>
      <c r="E159" s="73"/>
      <c r="F159" s="73"/>
      <c r="G159" s="73"/>
      <c r="H159" s="130"/>
      <c r="I159" s="128">
        <v>178800</v>
      </c>
      <c r="J159" s="128">
        <f t="shared" si="19"/>
        <v>178800</v>
      </c>
      <c r="K159" s="128">
        <v>27621.71</v>
      </c>
      <c r="L159" s="128">
        <f t="shared" si="11"/>
        <v>15.448383668903803</v>
      </c>
    </row>
    <row r="160" spans="1:12" s="21" customFormat="1" ht="13.5" hidden="1">
      <c r="A160" s="179"/>
      <c r="B160" s="129" t="s">
        <v>24</v>
      </c>
      <c r="C160" s="133">
        <v>200</v>
      </c>
      <c r="D160" s="73"/>
      <c r="E160" s="73"/>
      <c r="F160" s="73"/>
      <c r="G160" s="73"/>
      <c r="H160" s="130"/>
      <c r="I160" s="128">
        <v>178800</v>
      </c>
      <c r="J160" s="128">
        <f t="shared" si="19"/>
        <v>178800</v>
      </c>
      <c r="K160" s="128">
        <v>27621.71</v>
      </c>
      <c r="L160" s="128">
        <f t="shared" si="11"/>
        <v>15.448383668903803</v>
      </c>
    </row>
    <row r="161" spans="1:12" s="21" customFormat="1" ht="13.5" hidden="1">
      <c r="A161" s="179"/>
      <c r="B161" s="129" t="s">
        <v>25</v>
      </c>
      <c r="C161" s="133">
        <v>200</v>
      </c>
      <c r="D161" s="73"/>
      <c r="E161" s="73"/>
      <c r="F161" s="73"/>
      <c r="G161" s="73"/>
      <c r="H161" s="130"/>
      <c r="I161" s="128">
        <v>178800</v>
      </c>
      <c r="J161" s="128">
        <f t="shared" si="19"/>
        <v>178800</v>
      </c>
      <c r="K161" s="128">
        <v>27621.71</v>
      </c>
      <c r="L161" s="128">
        <f t="shared" si="11"/>
        <v>15.448383668903803</v>
      </c>
    </row>
    <row r="162" spans="1:12" s="21" customFormat="1" ht="13.5" hidden="1">
      <c r="A162" s="179"/>
      <c r="B162" s="129" t="s">
        <v>26</v>
      </c>
      <c r="C162" s="133">
        <v>200</v>
      </c>
      <c r="D162" s="73"/>
      <c r="E162" s="73"/>
      <c r="F162" s="73"/>
      <c r="G162" s="73"/>
      <c r="H162" s="130"/>
      <c r="I162" s="128">
        <v>138000</v>
      </c>
      <c r="J162" s="128">
        <f t="shared" si="19"/>
        <v>138000</v>
      </c>
      <c r="K162" s="128">
        <v>20145.18</v>
      </c>
      <c r="L162" s="128">
        <f t="shared" si="11"/>
        <v>14.59795652173913</v>
      </c>
    </row>
    <row r="163" spans="1:12" s="21" customFormat="1" ht="13.5" hidden="1">
      <c r="A163" s="179"/>
      <c r="B163" s="129" t="s">
        <v>27</v>
      </c>
      <c r="C163" s="133">
        <v>200</v>
      </c>
      <c r="D163" s="73"/>
      <c r="E163" s="73"/>
      <c r="F163" s="73"/>
      <c r="G163" s="73"/>
      <c r="H163" s="130"/>
      <c r="I163" s="128">
        <v>40800</v>
      </c>
      <c r="J163" s="128">
        <f aca="true" t="shared" si="20" ref="J163:J168">I163</f>
        <v>40800</v>
      </c>
      <c r="K163" s="128">
        <v>7476.53</v>
      </c>
      <c r="L163" s="128">
        <f>(K163/J163)*100</f>
        <v>18.32482843137255</v>
      </c>
    </row>
    <row r="164" spans="1:12" s="21" customFormat="1" ht="21.75">
      <c r="A164" s="179"/>
      <c r="B164" s="129" t="s">
        <v>258</v>
      </c>
      <c r="C164" s="133">
        <v>992</v>
      </c>
      <c r="D164" s="73" t="s">
        <v>140</v>
      </c>
      <c r="E164" s="73" t="s">
        <v>162</v>
      </c>
      <c r="F164" s="73" t="s">
        <v>263</v>
      </c>
      <c r="G164" s="73" t="s">
        <v>144</v>
      </c>
      <c r="H164" s="130"/>
      <c r="I164" s="128">
        <v>3000</v>
      </c>
      <c r="J164" s="128">
        <v>3000</v>
      </c>
      <c r="K164" s="128">
        <v>3000</v>
      </c>
      <c r="L164" s="128">
        <f>(K164/J164)*100</f>
        <v>100</v>
      </c>
    </row>
    <row r="165" spans="1:12" s="21" customFormat="1" ht="21.75" hidden="1">
      <c r="A165" s="179"/>
      <c r="B165" s="129" t="s">
        <v>33</v>
      </c>
      <c r="C165" s="133">
        <v>200</v>
      </c>
      <c r="D165" s="73"/>
      <c r="E165" s="73"/>
      <c r="F165" s="73"/>
      <c r="G165" s="73"/>
      <c r="H165" s="130"/>
      <c r="I165" s="128">
        <v>3000</v>
      </c>
      <c r="J165" s="127">
        <f t="shared" si="20"/>
        <v>3000</v>
      </c>
      <c r="K165" s="128" t="s">
        <v>30</v>
      </c>
      <c r="L165" s="127" t="e">
        <f aca="true" t="shared" si="21" ref="L165:L232">(K165/J165)*100</f>
        <v>#VALUE!</v>
      </c>
    </row>
    <row r="166" spans="1:12" s="21" customFormat="1" ht="21.75" hidden="1">
      <c r="A166" s="179"/>
      <c r="B166" s="129" t="s">
        <v>34</v>
      </c>
      <c r="C166" s="133">
        <v>200</v>
      </c>
      <c r="D166" s="73"/>
      <c r="E166" s="73"/>
      <c r="F166" s="73"/>
      <c r="G166" s="73"/>
      <c r="H166" s="130"/>
      <c r="I166" s="128">
        <v>3000</v>
      </c>
      <c r="J166" s="127">
        <f t="shared" si="20"/>
        <v>3000</v>
      </c>
      <c r="K166" s="128" t="s">
        <v>30</v>
      </c>
      <c r="L166" s="127" t="e">
        <f t="shared" si="21"/>
        <v>#VALUE!</v>
      </c>
    </row>
    <row r="167" spans="1:12" s="21" customFormat="1" ht="13.5" hidden="1">
      <c r="A167" s="179"/>
      <c r="B167" s="129" t="s">
        <v>40</v>
      </c>
      <c r="C167" s="133">
        <v>200</v>
      </c>
      <c r="D167" s="73"/>
      <c r="E167" s="73"/>
      <c r="F167" s="73"/>
      <c r="G167" s="73"/>
      <c r="H167" s="130"/>
      <c r="I167" s="128">
        <v>3000</v>
      </c>
      <c r="J167" s="127">
        <f t="shared" si="20"/>
        <v>3000</v>
      </c>
      <c r="K167" s="128" t="s">
        <v>30</v>
      </c>
      <c r="L167" s="127" t="e">
        <f t="shared" si="21"/>
        <v>#VALUE!</v>
      </c>
    </row>
    <row r="168" spans="1:12" s="21" customFormat="1" ht="13.5" hidden="1">
      <c r="A168" s="179"/>
      <c r="B168" s="129" t="s">
        <v>41</v>
      </c>
      <c r="C168" s="133">
        <v>200</v>
      </c>
      <c r="D168" s="73"/>
      <c r="E168" s="73"/>
      <c r="F168" s="73"/>
      <c r="G168" s="73"/>
      <c r="H168" s="130"/>
      <c r="I168" s="128">
        <v>3000</v>
      </c>
      <c r="J168" s="127">
        <f t="shared" si="20"/>
        <v>3000</v>
      </c>
      <c r="K168" s="128" t="s">
        <v>30</v>
      </c>
      <c r="L168" s="127" t="e">
        <f t="shared" si="21"/>
        <v>#VALUE!</v>
      </c>
    </row>
    <row r="169" spans="1:12" s="21" customFormat="1" ht="21.75">
      <c r="A169" s="178">
        <v>4</v>
      </c>
      <c r="B169" s="124" t="s">
        <v>75</v>
      </c>
      <c r="C169" s="132">
        <v>992</v>
      </c>
      <c r="D169" s="125" t="s">
        <v>162</v>
      </c>
      <c r="E169" s="125"/>
      <c r="F169" s="125"/>
      <c r="G169" s="125"/>
      <c r="H169" s="126"/>
      <c r="I169" s="127">
        <f>I170+I182+I188</f>
        <v>1396823.28</v>
      </c>
      <c r="J169" s="127">
        <f>J170+J182+J188</f>
        <v>1396823.28</v>
      </c>
      <c r="K169" s="127">
        <f>K170+K182+K188</f>
        <v>1396823.28</v>
      </c>
      <c r="L169" s="127">
        <f t="shared" si="21"/>
        <v>100</v>
      </c>
    </row>
    <row r="170" spans="1:12" s="21" customFormat="1" ht="21.75">
      <c r="A170" s="179"/>
      <c r="B170" s="129" t="s">
        <v>76</v>
      </c>
      <c r="C170" s="133">
        <v>992</v>
      </c>
      <c r="D170" s="73" t="s">
        <v>162</v>
      </c>
      <c r="E170" s="73" t="s">
        <v>164</v>
      </c>
      <c r="F170" s="73"/>
      <c r="G170" s="73"/>
      <c r="H170" s="130"/>
      <c r="I170" s="128">
        <f>I175+I177+I181</f>
        <v>1372164</v>
      </c>
      <c r="J170" s="128">
        <f>J175+J177+J181</f>
        <v>1372164</v>
      </c>
      <c r="K170" s="128">
        <f>K171</f>
        <v>1372164</v>
      </c>
      <c r="L170" s="128">
        <f t="shared" si="21"/>
        <v>100</v>
      </c>
    </row>
    <row r="171" spans="1:12" s="21" customFormat="1" ht="21.75">
      <c r="A171" s="179"/>
      <c r="B171" s="129" t="s">
        <v>201</v>
      </c>
      <c r="C171" s="133">
        <v>992</v>
      </c>
      <c r="D171" s="73" t="s">
        <v>162</v>
      </c>
      <c r="E171" s="73" t="s">
        <v>164</v>
      </c>
      <c r="F171" s="73" t="s">
        <v>264</v>
      </c>
      <c r="G171" s="73"/>
      <c r="H171" s="130"/>
      <c r="I171" s="128">
        <f>I172</f>
        <v>1372164</v>
      </c>
      <c r="J171" s="128">
        <f>J172</f>
        <v>1372164</v>
      </c>
      <c r="K171" s="128">
        <f>K172</f>
        <v>1372164</v>
      </c>
      <c r="L171" s="128">
        <f t="shared" si="21"/>
        <v>100</v>
      </c>
    </row>
    <row r="172" spans="1:12" s="21" customFormat="1" ht="13.5">
      <c r="A172" s="179"/>
      <c r="B172" s="129" t="s">
        <v>333</v>
      </c>
      <c r="C172" s="133">
        <v>992</v>
      </c>
      <c r="D172" s="73" t="s">
        <v>162</v>
      </c>
      <c r="E172" s="73" t="s">
        <v>164</v>
      </c>
      <c r="F172" s="73" t="s">
        <v>265</v>
      </c>
      <c r="G172" s="73"/>
      <c r="H172" s="130"/>
      <c r="I172" s="128">
        <f>I173</f>
        <v>1372164</v>
      </c>
      <c r="J172" s="128">
        <f>J173</f>
        <v>1372164</v>
      </c>
      <c r="K172" s="128">
        <f>K173</f>
        <v>1372164</v>
      </c>
      <c r="L172" s="128">
        <f t="shared" si="21"/>
        <v>100</v>
      </c>
    </row>
    <row r="173" spans="1:12" s="21" customFormat="1" ht="36.75" customHeight="1">
      <c r="A173" s="179"/>
      <c r="B173" s="161" t="s">
        <v>267</v>
      </c>
      <c r="C173" s="133">
        <v>992</v>
      </c>
      <c r="D173" s="73" t="s">
        <v>162</v>
      </c>
      <c r="E173" s="73" t="s">
        <v>164</v>
      </c>
      <c r="F173" s="73" t="s">
        <v>266</v>
      </c>
      <c r="G173" s="73"/>
      <c r="H173" s="130"/>
      <c r="I173" s="128">
        <f>I175</f>
        <v>1372164</v>
      </c>
      <c r="J173" s="128">
        <f>J175</f>
        <v>1372164</v>
      </c>
      <c r="K173" s="128">
        <f>K175</f>
        <v>1372164</v>
      </c>
      <c r="L173" s="128">
        <f t="shared" si="21"/>
        <v>100</v>
      </c>
    </row>
    <row r="174" spans="1:12" s="21" customFormat="1" ht="21.75">
      <c r="A174" s="179"/>
      <c r="B174" s="161" t="s">
        <v>452</v>
      </c>
      <c r="C174" s="133">
        <v>992</v>
      </c>
      <c r="D174" s="73" t="s">
        <v>162</v>
      </c>
      <c r="E174" s="73" t="s">
        <v>164</v>
      </c>
      <c r="F174" s="73" t="s">
        <v>451</v>
      </c>
      <c r="G174" s="73"/>
      <c r="H174" s="130"/>
      <c r="I174" s="128">
        <f>I175</f>
        <v>1372164</v>
      </c>
      <c r="J174" s="128">
        <f>J175</f>
        <v>1372164</v>
      </c>
      <c r="K174" s="128">
        <f>K175</f>
        <v>1372164</v>
      </c>
      <c r="L174" s="128">
        <f t="shared" si="21"/>
        <v>100</v>
      </c>
    </row>
    <row r="175" spans="1:12" s="21" customFormat="1" ht="21.75">
      <c r="A175" s="179"/>
      <c r="B175" s="161" t="s">
        <v>258</v>
      </c>
      <c r="C175" s="133">
        <v>992</v>
      </c>
      <c r="D175" s="73" t="s">
        <v>162</v>
      </c>
      <c r="E175" s="73" t="s">
        <v>164</v>
      </c>
      <c r="F175" s="73" t="s">
        <v>451</v>
      </c>
      <c r="G175" s="73" t="s">
        <v>144</v>
      </c>
      <c r="H175" s="130"/>
      <c r="I175" s="128">
        <v>1372164</v>
      </c>
      <c r="J175" s="128">
        <f>I175</f>
        <v>1372164</v>
      </c>
      <c r="K175" s="128">
        <v>1372164</v>
      </c>
      <c r="L175" s="128">
        <f t="shared" si="21"/>
        <v>100</v>
      </c>
    </row>
    <row r="176" spans="1:12" s="21" customFormat="1" ht="49.5" customHeight="1" hidden="1">
      <c r="A176" s="179"/>
      <c r="B176" s="185" t="s">
        <v>269</v>
      </c>
      <c r="C176" s="133">
        <v>992</v>
      </c>
      <c r="D176" s="73" t="s">
        <v>162</v>
      </c>
      <c r="E176" s="73" t="s">
        <v>164</v>
      </c>
      <c r="F176" s="73" t="s">
        <v>268</v>
      </c>
      <c r="G176" s="73"/>
      <c r="H176" s="130"/>
      <c r="I176" s="128">
        <f>I177</f>
        <v>0</v>
      </c>
      <c r="J176" s="128">
        <f>J177</f>
        <v>0</v>
      </c>
      <c r="K176" s="128">
        <f>K177</f>
        <v>0</v>
      </c>
      <c r="L176" s="128" t="e">
        <f t="shared" si="21"/>
        <v>#DIV/0!</v>
      </c>
    </row>
    <row r="177" spans="1:12" s="21" customFormat="1" ht="21.75" hidden="1">
      <c r="A177" s="179"/>
      <c r="B177" s="129" t="s">
        <v>258</v>
      </c>
      <c r="C177" s="133">
        <v>992</v>
      </c>
      <c r="D177" s="73" t="s">
        <v>162</v>
      </c>
      <c r="E177" s="73" t="s">
        <v>164</v>
      </c>
      <c r="F177" s="73" t="s">
        <v>268</v>
      </c>
      <c r="G177" s="73" t="s">
        <v>144</v>
      </c>
      <c r="H177" s="130"/>
      <c r="I177" s="128">
        <v>0</v>
      </c>
      <c r="J177" s="128">
        <v>0</v>
      </c>
      <c r="K177" s="128">
        <v>0</v>
      </c>
      <c r="L177" s="128" t="e">
        <f>(K177/J177)*100</f>
        <v>#DIV/0!</v>
      </c>
    </row>
    <row r="178" spans="1:12" s="21" customFormat="1" ht="21.75" hidden="1">
      <c r="A178" s="179"/>
      <c r="B178" s="129" t="s">
        <v>33</v>
      </c>
      <c r="C178" s="133">
        <v>200</v>
      </c>
      <c r="D178" s="73" t="s">
        <v>162</v>
      </c>
      <c r="E178" s="73" t="s">
        <v>164</v>
      </c>
      <c r="F178" s="73" t="s">
        <v>266</v>
      </c>
      <c r="G178" s="73"/>
      <c r="H178" s="130"/>
      <c r="I178" s="128">
        <v>0</v>
      </c>
      <c r="J178" s="128">
        <f>I178</f>
        <v>0</v>
      </c>
      <c r="K178" s="128">
        <v>0</v>
      </c>
      <c r="L178" s="128" t="e">
        <f t="shared" si="21"/>
        <v>#DIV/0!</v>
      </c>
    </row>
    <row r="179" spans="1:12" s="21" customFormat="1" ht="21.75" hidden="1">
      <c r="A179" s="179"/>
      <c r="B179" s="129" t="s">
        <v>34</v>
      </c>
      <c r="C179" s="133">
        <v>200</v>
      </c>
      <c r="D179" s="73" t="s">
        <v>162</v>
      </c>
      <c r="E179" s="73" t="s">
        <v>164</v>
      </c>
      <c r="F179" s="73"/>
      <c r="G179" s="73"/>
      <c r="H179" s="130"/>
      <c r="I179" s="128">
        <v>0</v>
      </c>
      <c r="J179" s="128">
        <f>I179</f>
        <v>0</v>
      </c>
      <c r="K179" s="128">
        <v>2500</v>
      </c>
      <c r="L179" s="128" t="e">
        <f t="shared" si="21"/>
        <v>#DIV/0!</v>
      </c>
    </row>
    <row r="180" spans="1:12" s="21" customFormat="1" ht="13.5" hidden="1">
      <c r="A180" s="179"/>
      <c r="B180" s="129" t="s">
        <v>63</v>
      </c>
      <c r="C180" s="133">
        <v>200</v>
      </c>
      <c r="D180" s="73" t="s">
        <v>162</v>
      </c>
      <c r="E180" s="73" t="s">
        <v>164</v>
      </c>
      <c r="F180" s="73" t="s">
        <v>409</v>
      </c>
      <c r="G180" s="73"/>
      <c r="H180" s="130"/>
      <c r="I180" s="128">
        <v>0</v>
      </c>
      <c r="J180" s="128">
        <f>I180</f>
        <v>0</v>
      </c>
      <c r="K180" s="128">
        <v>0</v>
      </c>
      <c r="L180" s="128" t="e">
        <f t="shared" si="21"/>
        <v>#DIV/0!</v>
      </c>
    </row>
    <row r="181" spans="1:12" s="21" customFormat="1" ht="21.75" hidden="1">
      <c r="A181" s="179"/>
      <c r="B181" s="129" t="s">
        <v>258</v>
      </c>
      <c r="C181" s="133">
        <v>200</v>
      </c>
      <c r="D181" s="73" t="s">
        <v>162</v>
      </c>
      <c r="E181" s="73" t="s">
        <v>164</v>
      </c>
      <c r="F181" s="73" t="s">
        <v>409</v>
      </c>
      <c r="G181" s="73" t="s">
        <v>144</v>
      </c>
      <c r="H181" s="130"/>
      <c r="I181" s="128">
        <v>0</v>
      </c>
      <c r="J181" s="128">
        <f>I181</f>
        <v>0</v>
      </c>
      <c r="K181" s="128">
        <v>0</v>
      </c>
      <c r="L181" s="128" t="e">
        <f t="shared" si="21"/>
        <v>#DIV/0!</v>
      </c>
    </row>
    <row r="182" spans="1:12" s="21" customFormat="1" ht="13.5">
      <c r="A182" s="179"/>
      <c r="B182" s="129" t="s">
        <v>78</v>
      </c>
      <c r="C182" s="133">
        <v>992</v>
      </c>
      <c r="D182" s="73" t="s">
        <v>162</v>
      </c>
      <c r="E182" s="73" t="s">
        <v>168</v>
      </c>
      <c r="F182" s="73"/>
      <c r="G182" s="73"/>
      <c r="H182" s="130"/>
      <c r="I182" s="128">
        <f aca="true" t="shared" si="22" ref="I182:K186">I183</f>
        <v>3359.28</v>
      </c>
      <c r="J182" s="128">
        <f t="shared" si="22"/>
        <v>3359.28</v>
      </c>
      <c r="K182" s="128">
        <f t="shared" si="22"/>
        <v>3359.28</v>
      </c>
      <c r="L182" s="128">
        <f t="shared" si="21"/>
        <v>100</v>
      </c>
    </row>
    <row r="183" spans="1:12" s="21" customFormat="1" ht="21.75">
      <c r="A183" s="179"/>
      <c r="B183" s="129" t="s">
        <v>201</v>
      </c>
      <c r="C183" s="133">
        <v>992</v>
      </c>
      <c r="D183" s="73" t="s">
        <v>162</v>
      </c>
      <c r="E183" s="73" t="s">
        <v>168</v>
      </c>
      <c r="F183" s="73" t="s">
        <v>264</v>
      </c>
      <c r="G183" s="73"/>
      <c r="H183" s="130"/>
      <c r="I183" s="128">
        <f t="shared" si="22"/>
        <v>3359.28</v>
      </c>
      <c r="J183" s="128">
        <f t="shared" si="22"/>
        <v>3359.28</v>
      </c>
      <c r="K183" s="128">
        <f t="shared" si="22"/>
        <v>3359.28</v>
      </c>
      <c r="L183" s="128">
        <f t="shared" si="21"/>
        <v>100</v>
      </c>
    </row>
    <row r="184" spans="1:12" s="21" customFormat="1" ht="13.5">
      <c r="A184" s="179"/>
      <c r="B184" s="129" t="s">
        <v>333</v>
      </c>
      <c r="C184" s="133">
        <v>992</v>
      </c>
      <c r="D184" s="73" t="s">
        <v>162</v>
      </c>
      <c r="E184" s="73" t="s">
        <v>168</v>
      </c>
      <c r="F184" s="73" t="s">
        <v>265</v>
      </c>
      <c r="G184" s="73"/>
      <c r="H184" s="130"/>
      <c r="I184" s="128">
        <f>I185</f>
        <v>3359.28</v>
      </c>
      <c r="J184" s="128">
        <f t="shared" si="22"/>
        <v>3359.28</v>
      </c>
      <c r="K184" s="128">
        <f t="shared" si="22"/>
        <v>3359.28</v>
      </c>
      <c r="L184" s="128">
        <f t="shared" si="21"/>
        <v>100</v>
      </c>
    </row>
    <row r="185" spans="1:12" s="21" customFormat="1" ht="21.75">
      <c r="A185" s="179"/>
      <c r="B185" s="161" t="s">
        <v>271</v>
      </c>
      <c r="C185" s="133">
        <v>992</v>
      </c>
      <c r="D185" s="73" t="s">
        <v>162</v>
      </c>
      <c r="E185" s="73" t="s">
        <v>168</v>
      </c>
      <c r="F185" s="73" t="s">
        <v>270</v>
      </c>
      <c r="G185" s="73"/>
      <c r="H185" s="130"/>
      <c r="I185" s="128">
        <f>I186</f>
        <v>3359.28</v>
      </c>
      <c r="J185" s="128">
        <f>J186</f>
        <v>3359.28</v>
      </c>
      <c r="K185" s="128">
        <f>K186</f>
        <v>3359.28</v>
      </c>
      <c r="L185" s="128">
        <f t="shared" si="21"/>
        <v>100</v>
      </c>
    </row>
    <row r="186" spans="1:12" s="21" customFormat="1" ht="13.5">
      <c r="A186" s="179"/>
      <c r="B186" s="129" t="s">
        <v>79</v>
      </c>
      <c r="C186" s="133">
        <v>992</v>
      </c>
      <c r="D186" s="73" t="s">
        <v>162</v>
      </c>
      <c r="E186" s="73" t="s">
        <v>168</v>
      </c>
      <c r="F186" s="73" t="s">
        <v>272</v>
      </c>
      <c r="G186" s="73"/>
      <c r="H186" s="130"/>
      <c r="I186" s="128">
        <f t="shared" si="22"/>
        <v>3359.28</v>
      </c>
      <c r="J186" s="128">
        <f t="shared" si="22"/>
        <v>3359.28</v>
      </c>
      <c r="K186" s="128">
        <f t="shared" si="22"/>
        <v>3359.28</v>
      </c>
      <c r="L186" s="128">
        <f t="shared" si="21"/>
        <v>100</v>
      </c>
    </row>
    <row r="187" spans="1:12" s="21" customFormat="1" ht="21.75">
      <c r="A187" s="179"/>
      <c r="B187" s="129" t="s">
        <v>258</v>
      </c>
      <c r="C187" s="133">
        <v>992</v>
      </c>
      <c r="D187" s="73" t="s">
        <v>162</v>
      </c>
      <c r="E187" s="73" t="s">
        <v>168</v>
      </c>
      <c r="F187" s="73" t="s">
        <v>272</v>
      </c>
      <c r="G187" s="73" t="s">
        <v>144</v>
      </c>
      <c r="H187" s="130"/>
      <c r="I187" s="128">
        <v>3359.28</v>
      </c>
      <c r="J187" s="128">
        <f>I187</f>
        <v>3359.28</v>
      </c>
      <c r="K187" s="128">
        <v>3359.28</v>
      </c>
      <c r="L187" s="128">
        <f t="shared" si="21"/>
        <v>100</v>
      </c>
    </row>
    <row r="188" spans="1:12" s="21" customFormat="1" ht="21.75">
      <c r="A188" s="179"/>
      <c r="B188" s="180" t="s">
        <v>277</v>
      </c>
      <c r="C188" s="133">
        <v>992</v>
      </c>
      <c r="D188" s="73" t="s">
        <v>162</v>
      </c>
      <c r="E188" s="73" t="s">
        <v>273</v>
      </c>
      <c r="F188" s="73"/>
      <c r="G188" s="73"/>
      <c r="H188" s="130"/>
      <c r="I188" s="128">
        <f aca="true" t="shared" si="23" ref="I188:K192">I189</f>
        <v>21300</v>
      </c>
      <c r="J188" s="128">
        <f t="shared" si="23"/>
        <v>21300</v>
      </c>
      <c r="K188" s="128">
        <f t="shared" si="23"/>
        <v>21300</v>
      </c>
      <c r="L188" s="186">
        <f>(K188/J188)*100</f>
        <v>100</v>
      </c>
    </row>
    <row r="189" spans="1:12" s="21" customFormat="1" ht="21.75">
      <c r="A189" s="179"/>
      <c r="B189" s="129" t="s">
        <v>201</v>
      </c>
      <c r="C189" s="133">
        <v>992</v>
      </c>
      <c r="D189" s="73" t="s">
        <v>162</v>
      </c>
      <c r="E189" s="73" t="s">
        <v>273</v>
      </c>
      <c r="F189" s="73" t="s">
        <v>264</v>
      </c>
      <c r="G189" s="73"/>
      <c r="H189" s="130"/>
      <c r="I189" s="128">
        <f t="shared" si="23"/>
        <v>21300</v>
      </c>
      <c r="J189" s="128">
        <f t="shared" si="23"/>
        <v>21300</v>
      </c>
      <c r="K189" s="128">
        <f t="shared" si="23"/>
        <v>21300</v>
      </c>
      <c r="L189" s="128">
        <f t="shared" si="21"/>
        <v>100</v>
      </c>
    </row>
    <row r="190" spans="1:12" s="21" customFormat="1" ht="13.5">
      <c r="A190" s="179"/>
      <c r="B190" s="129" t="s">
        <v>333</v>
      </c>
      <c r="C190" s="133">
        <v>992</v>
      </c>
      <c r="D190" s="73" t="s">
        <v>162</v>
      </c>
      <c r="E190" s="73" t="s">
        <v>273</v>
      </c>
      <c r="F190" s="73" t="s">
        <v>265</v>
      </c>
      <c r="G190" s="73"/>
      <c r="H190" s="130"/>
      <c r="I190" s="128">
        <f t="shared" si="23"/>
        <v>21300</v>
      </c>
      <c r="J190" s="128">
        <f t="shared" si="23"/>
        <v>21300</v>
      </c>
      <c r="K190" s="128">
        <f t="shared" si="23"/>
        <v>21300</v>
      </c>
      <c r="L190" s="128">
        <f t="shared" si="21"/>
        <v>100</v>
      </c>
    </row>
    <row r="191" spans="1:12" s="21" customFormat="1" ht="21.75">
      <c r="A191" s="179"/>
      <c r="B191" s="180" t="s">
        <v>278</v>
      </c>
      <c r="C191" s="133">
        <v>992</v>
      </c>
      <c r="D191" s="73" t="s">
        <v>162</v>
      </c>
      <c r="E191" s="73" t="s">
        <v>273</v>
      </c>
      <c r="F191" s="73" t="s">
        <v>274</v>
      </c>
      <c r="G191" s="73"/>
      <c r="H191" s="130"/>
      <c r="I191" s="128">
        <f t="shared" si="23"/>
        <v>21300</v>
      </c>
      <c r="J191" s="128">
        <f t="shared" si="23"/>
        <v>21300</v>
      </c>
      <c r="K191" s="128">
        <f t="shared" si="23"/>
        <v>21300</v>
      </c>
      <c r="L191" s="128">
        <f t="shared" si="21"/>
        <v>100</v>
      </c>
    </row>
    <row r="192" spans="1:12" s="21" customFormat="1" ht="32.25">
      <c r="A192" s="179"/>
      <c r="B192" s="185" t="s">
        <v>279</v>
      </c>
      <c r="C192" s="133">
        <v>992</v>
      </c>
      <c r="D192" s="73" t="s">
        <v>162</v>
      </c>
      <c r="E192" s="73" t="s">
        <v>273</v>
      </c>
      <c r="F192" s="73" t="s">
        <v>275</v>
      </c>
      <c r="G192" s="73"/>
      <c r="H192" s="130"/>
      <c r="I192" s="128">
        <f t="shared" si="23"/>
        <v>21300</v>
      </c>
      <c r="J192" s="128">
        <f t="shared" si="23"/>
        <v>21300</v>
      </c>
      <c r="K192" s="128">
        <f t="shared" si="23"/>
        <v>21300</v>
      </c>
      <c r="L192" s="128">
        <f t="shared" si="21"/>
        <v>100</v>
      </c>
    </row>
    <row r="193" spans="1:12" s="21" customFormat="1" ht="21.75">
      <c r="A193" s="179"/>
      <c r="B193" s="129" t="s">
        <v>258</v>
      </c>
      <c r="C193" s="133">
        <v>992</v>
      </c>
      <c r="D193" s="73" t="s">
        <v>276</v>
      </c>
      <c r="E193" s="73" t="s">
        <v>273</v>
      </c>
      <c r="F193" s="73" t="s">
        <v>275</v>
      </c>
      <c r="G193" s="73" t="s">
        <v>144</v>
      </c>
      <c r="H193" s="130"/>
      <c r="I193" s="128">
        <v>21300</v>
      </c>
      <c r="J193" s="128">
        <f>I193</f>
        <v>21300</v>
      </c>
      <c r="K193" s="128">
        <v>21300</v>
      </c>
      <c r="L193" s="128">
        <f t="shared" si="21"/>
        <v>100</v>
      </c>
    </row>
    <row r="194" spans="1:12" s="21" customFormat="1" ht="13.5" hidden="1">
      <c r="A194" s="179"/>
      <c r="B194" s="129" t="s">
        <v>80</v>
      </c>
      <c r="C194" s="133">
        <v>200</v>
      </c>
      <c r="D194" s="73"/>
      <c r="E194" s="73"/>
      <c r="F194" s="73"/>
      <c r="G194" s="73"/>
      <c r="H194" s="130"/>
      <c r="I194" s="128"/>
      <c r="J194" s="127"/>
      <c r="K194" s="128" t="s">
        <v>30</v>
      </c>
      <c r="L194" s="127" t="e">
        <f t="shared" si="21"/>
        <v>#VALUE!</v>
      </c>
    </row>
    <row r="195" spans="1:12" s="21" customFormat="1" ht="13.5" hidden="1">
      <c r="A195" s="179"/>
      <c r="B195" s="129" t="s">
        <v>41</v>
      </c>
      <c r="C195" s="133">
        <v>200</v>
      </c>
      <c r="D195" s="73"/>
      <c r="E195" s="73"/>
      <c r="F195" s="73"/>
      <c r="G195" s="73"/>
      <c r="H195" s="130"/>
      <c r="I195" s="128"/>
      <c r="J195" s="127"/>
      <c r="K195" s="128" t="s">
        <v>30</v>
      </c>
      <c r="L195" s="127" t="e">
        <f t="shared" si="21"/>
        <v>#VALUE!</v>
      </c>
    </row>
    <row r="196" spans="1:12" s="21" customFormat="1" ht="12.75">
      <c r="A196" s="178">
        <v>5</v>
      </c>
      <c r="B196" s="124" t="s">
        <v>81</v>
      </c>
      <c r="C196" s="132">
        <v>992</v>
      </c>
      <c r="D196" s="125" t="s">
        <v>141</v>
      </c>
      <c r="E196" s="125"/>
      <c r="F196" s="125"/>
      <c r="G196" s="125"/>
      <c r="H196" s="126"/>
      <c r="I196" s="127">
        <f>I197+I227</f>
        <v>140880132.07</v>
      </c>
      <c r="J196" s="127">
        <f>I196</f>
        <v>140880132.07</v>
      </c>
      <c r="K196" s="127">
        <f>K197+K227</f>
        <v>135229073.45999998</v>
      </c>
      <c r="L196" s="127">
        <f t="shared" si="21"/>
        <v>95.98874693899909</v>
      </c>
    </row>
    <row r="197" spans="1:12" s="21" customFormat="1" ht="13.5">
      <c r="A197" s="179"/>
      <c r="B197" s="129" t="s">
        <v>82</v>
      </c>
      <c r="C197" s="133">
        <v>992</v>
      </c>
      <c r="D197" s="73" t="s">
        <v>141</v>
      </c>
      <c r="E197" s="73" t="s">
        <v>164</v>
      </c>
      <c r="F197" s="73"/>
      <c r="G197" s="73"/>
      <c r="H197" s="130"/>
      <c r="I197" s="128">
        <f>I199</f>
        <v>140850132.07</v>
      </c>
      <c r="J197" s="128">
        <f>J199</f>
        <v>140850132.07</v>
      </c>
      <c r="K197" s="128">
        <f>K199</f>
        <v>135199073.45999998</v>
      </c>
      <c r="L197" s="128">
        <f t="shared" si="21"/>
        <v>95.98789257280103</v>
      </c>
    </row>
    <row r="198" spans="1:12" s="21" customFormat="1" ht="13.5" hidden="1">
      <c r="A198" s="179"/>
      <c r="B198" s="129" t="s">
        <v>82</v>
      </c>
      <c r="C198" s="133">
        <v>992</v>
      </c>
      <c r="D198" s="73" t="s">
        <v>141</v>
      </c>
      <c r="E198" s="73" t="s">
        <v>164</v>
      </c>
      <c r="F198" s="73"/>
      <c r="G198" s="73"/>
      <c r="H198" s="130"/>
      <c r="I198" s="128">
        <v>1843625.22</v>
      </c>
      <c r="J198" s="128">
        <f>I198</f>
        <v>1843625.22</v>
      </c>
      <c r="K198" s="128">
        <v>1128580.6</v>
      </c>
      <c r="L198" s="128">
        <f t="shared" si="21"/>
        <v>61.215294071535865</v>
      </c>
    </row>
    <row r="199" spans="1:12" s="21" customFormat="1" ht="21.75">
      <c r="A199" s="179"/>
      <c r="B199" s="129" t="s">
        <v>202</v>
      </c>
      <c r="C199" s="133">
        <v>992</v>
      </c>
      <c r="D199" s="73" t="s">
        <v>141</v>
      </c>
      <c r="E199" s="73" t="s">
        <v>164</v>
      </c>
      <c r="F199" s="73" t="s">
        <v>280</v>
      </c>
      <c r="G199" s="73"/>
      <c r="H199" s="130"/>
      <c r="I199" s="128">
        <f aca="true" t="shared" si="24" ref="I199:K202">I200</f>
        <v>140850132.07</v>
      </c>
      <c r="J199" s="128">
        <f t="shared" si="24"/>
        <v>140850132.07</v>
      </c>
      <c r="K199" s="128">
        <f>K200</f>
        <v>135199073.45999998</v>
      </c>
      <c r="L199" s="128">
        <f t="shared" si="21"/>
        <v>95.98789257280103</v>
      </c>
    </row>
    <row r="200" spans="1:12" s="21" customFormat="1" ht="13.5">
      <c r="A200" s="179"/>
      <c r="B200" s="129" t="s">
        <v>333</v>
      </c>
      <c r="C200" s="133">
        <v>992</v>
      </c>
      <c r="D200" s="73" t="s">
        <v>141</v>
      </c>
      <c r="E200" s="73" t="s">
        <v>164</v>
      </c>
      <c r="F200" s="73" t="s">
        <v>281</v>
      </c>
      <c r="G200" s="73"/>
      <c r="H200" s="130"/>
      <c r="I200" s="128">
        <f>I201</f>
        <v>140850132.07</v>
      </c>
      <c r="J200" s="128">
        <f t="shared" si="24"/>
        <v>140850132.07</v>
      </c>
      <c r="K200" s="128">
        <f t="shared" si="24"/>
        <v>135199073.45999998</v>
      </c>
      <c r="L200" s="128">
        <f t="shared" si="21"/>
        <v>95.98789257280103</v>
      </c>
    </row>
    <row r="201" spans="1:12" s="21" customFormat="1" ht="33">
      <c r="A201" s="179"/>
      <c r="B201" s="187" t="s">
        <v>283</v>
      </c>
      <c r="C201" s="133">
        <v>992</v>
      </c>
      <c r="D201" s="73" t="s">
        <v>141</v>
      </c>
      <c r="E201" s="73" t="s">
        <v>164</v>
      </c>
      <c r="F201" s="73" t="s">
        <v>282</v>
      </c>
      <c r="G201" s="73"/>
      <c r="H201" s="130"/>
      <c r="I201" s="128">
        <f>I202+I222+I224+I226</f>
        <v>140850132.07</v>
      </c>
      <c r="J201" s="128">
        <f>I201</f>
        <v>140850132.07</v>
      </c>
      <c r="K201" s="128">
        <f>K202+K222+K224+K226</f>
        <v>135199073.45999998</v>
      </c>
      <c r="L201" s="128">
        <f t="shared" si="21"/>
        <v>95.98789257280103</v>
      </c>
    </row>
    <row r="202" spans="1:12" s="21" customFormat="1" ht="32.25">
      <c r="A202" s="179"/>
      <c r="B202" s="129" t="s">
        <v>83</v>
      </c>
      <c r="C202" s="133">
        <v>992</v>
      </c>
      <c r="D202" s="73" t="s">
        <v>141</v>
      </c>
      <c r="E202" s="73" t="s">
        <v>164</v>
      </c>
      <c r="F202" s="73" t="s">
        <v>284</v>
      </c>
      <c r="G202" s="73"/>
      <c r="H202" s="130"/>
      <c r="I202" s="128">
        <f t="shared" si="24"/>
        <v>1325334.14</v>
      </c>
      <c r="J202" s="128">
        <f t="shared" si="24"/>
        <v>1325334.14</v>
      </c>
      <c r="K202" s="128">
        <f t="shared" si="24"/>
        <v>1216041.46</v>
      </c>
      <c r="L202" s="128">
        <f t="shared" si="21"/>
        <v>91.75357544173728</v>
      </c>
    </row>
    <row r="203" spans="1:12" s="21" customFormat="1" ht="21.75">
      <c r="A203" s="179"/>
      <c r="B203" s="129" t="s">
        <v>258</v>
      </c>
      <c r="C203" s="133">
        <v>992</v>
      </c>
      <c r="D203" s="73" t="s">
        <v>141</v>
      </c>
      <c r="E203" s="73" t="s">
        <v>164</v>
      </c>
      <c r="F203" s="73" t="s">
        <v>284</v>
      </c>
      <c r="G203" s="73" t="s">
        <v>144</v>
      </c>
      <c r="H203" s="130"/>
      <c r="I203" s="128">
        <v>1325334.14</v>
      </c>
      <c r="J203" s="128">
        <f>I203</f>
        <v>1325334.14</v>
      </c>
      <c r="K203" s="128">
        <v>1216041.46</v>
      </c>
      <c r="L203" s="128">
        <f t="shared" si="21"/>
        <v>91.75357544173728</v>
      </c>
    </row>
    <row r="204" spans="1:12" s="21" customFormat="1" ht="21.75" hidden="1">
      <c r="A204" s="179"/>
      <c r="B204" s="129" t="s">
        <v>33</v>
      </c>
      <c r="C204" s="133">
        <v>200</v>
      </c>
      <c r="D204" s="73"/>
      <c r="E204" s="73"/>
      <c r="F204" s="73"/>
      <c r="G204" s="73"/>
      <c r="H204" s="130"/>
      <c r="I204" s="128">
        <v>1022825.22</v>
      </c>
      <c r="J204" s="128">
        <f aca="true" t="shared" si="25" ref="J204:J216">I204</f>
        <v>1022825.22</v>
      </c>
      <c r="K204" s="128">
        <v>307823.6</v>
      </c>
      <c r="L204" s="128">
        <f t="shared" si="21"/>
        <v>30.095425296611282</v>
      </c>
    </row>
    <row r="205" spans="1:12" s="21" customFormat="1" ht="21.75" hidden="1">
      <c r="A205" s="179"/>
      <c r="B205" s="129" t="s">
        <v>34</v>
      </c>
      <c r="C205" s="133">
        <v>200</v>
      </c>
      <c r="D205" s="73"/>
      <c r="E205" s="73"/>
      <c r="F205" s="73"/>
      <c r="G205" s="73"/>
      <c r="H205" s="130"/>
      <c r="I205" s="128">
        <v>1022825.22</v>
      </c>
      <c r="J205" s="128">
        <f t="shared" si="25"/>
        <v>1022825.22</v>
      </c>
      <c r="K205" s="128">
        <v>307823.6</v>
      </c>
      <c r="L205" s="128">
        <f t="shared" si="21"/>
        <v>30.095425296611282</v>
      </c>
    </row>
    <row r="206" spans="1:12" s="21" customFormat="1" ht="13.5" hidden="1">
      <c r="A206" s="179"/>
      <c r="B206" s="129" t="s">
        <v>24</v>
      </c>
      <c r="C206" s="133">
        <v>200</v>
      </c>
      <c r="D206" s="73"/>
      <c r="E206" s="73"/>
      <c r="F206" s="73"/>
      <c r="G206" s="73"/>
      <c r="H206" s="130"/>
      <c r="I206" s="128">
        <v>842631.22</v>
      </c>
      <c r="J206" s="128">
        <f t="shared" si="25"/>
        <v>842631.22</v>
      </c>
      <c r="K206" s="128">
        <v>266449.6</v>
      </c>
      <c r="L206" s="128">
        <f t="shared" si="21"/>
        <v>31.621140265844883</v>
      </c>
    </row>
    <row r="207" spans="1:12" s="21" customFormat="1" ht="13.5" hidden="1">
      <c r="A207" s="179"/>
      <c r="B207" s="129" t="s">
        <v>35</v>
      </c>
      <c r="C207" s="133">
        <v>200</v>
      </c>
      <c r="D207" s="73"/>
      <c r="E207" s="73"/>
      <c r="F207" s="73"/>
      <c r="G207" s="73"/>
      <c r="H207" s="130"/>
      <c r="I207" s="128">
        <v>842631.22</v>
      </c>
      <c r="J207" s="128">
        <f t="shared" si="25"/>
        <v>842631.22</v>
      </c>
      <c r="K207" s="128">
        <v>266449.6</v>
      </c>
      <c r="L207" s="128">
        <f t="shared" si="21"/>
        <v>31.621140265844883</v>
      </c>
    </row>
    <row r="208" spans="1:12" s="21" customFormat="1" ht="13.5" hidden="1">
      <c r="A208" s="179"/>
      <c r="B208" s="129" t="s">
        <v>38</v>
      </c>
      <c r="C208" s="133">
        <v>200</v>
      </c>
      <c r="D208" s="73"/>
      <c r="E208" s="73"/>
      <c r="F208" s="73"/>
      <c r="G208" s="73"/>
      <c r="H208" s="130"/>
      <c r="I208" s="128">
        <v>842631.22</v>
      </c>
      <c r="J208" s="128">
        <f t="shared" si="25"/>
        <v>842631.22</v>
      </c>
      <c r="K208" s="128">
        <v>266449.6</v>
      </c>
      <c r="L208" s="128">
        <f t="shared" si="21"/>
        <v>31.621140265844883</v>
      </c>
    </row>
    <row r="209" spans="1:12" s="21" customFormat="1" ht="13.5" hidden="1">
      <c r="A209" s="179"/>
      <c r="B209" s="129" t="s">
        <v>40</v>
      </c>
      <c r="C209" s="133">
        <v>200</v>
      </c>
      <c r="D209" s="73"/>
      <c r="E209" s="73"/>
      <c r="F209" s="73"/>
      <c r="G209" s="73"/>
      <c r="H209" s="130"/>
      <c r="I209" s="128">
        <v>180194</v>
      </c>
      <c r="J209" s="128">
        <f t="shared" si="25"/>
        <v>180194</v>
      </c>
      <c r="K209" s="128">
        <v>41374</v>
      </c>
      <c r="L209" s="128">
        <f t="shared" si="21"/>
        <v>22.960808905956913</v>
      </c>
    </row>
    <row r="210" spans="1:12" s="21" customFormat="1" ht="13.5" hidden="1">
      <c r="A210" s="179"/>
      <c r="B210" s="129" t="s">
        <v>80</v>
      </c>
      <c r="C210" s="133">
        <v>200</v>
      </c>
      <c r="D210" s="73"/>
      <c r="E210" s="73"/>
      <c r="F210" s="73"/>
      <c r="G210" s="73"/>
      <c r="H210" s="130"/>
      <c r="I210" s="128">
        <v>80204</v>
      </c>
      <c r="J210" s="128">
        <f t="shared" si="25"/>
        <v>80204</v>
      </c>
      <c r="K210" s="128">
        <v>41374</v>
      </c>
      <c r="L210" s="128">
        <f t="shared" si="21"/>
        <v>51.585955812677675</v>
      </c>
    </row>
    <row r="211" spans="1:12" s="21" customFormat="1" ht="13.5" hidden="1">
      <c r="A211" s="179"/>
      <c r="B211" s="129" t="s">
        <v>41</v>
      </c>
      <c r="C211" s="133">
        <v>200</v>
      </c>
      <c r="D211" s="73"/>
      <c r="E211" s="73"/>
      <c r="F211" s="73"/>
      <c r="G211" s="73"/>
      <c r="H211" s="130"/>
      <c r="I211" s="128">
        <v>99990</v>
      </c>
      <c r="J211" s="128">
        <f t="shared" si="25"/>
        <v>99990</v>
      </c>
      <c r="K211" s="128" t="s">
        <v>30</v>
      </c>
      <c r="L211" s="128" t="e">
        <f t="shared" si="21"/>
        <v>#VALUE!</v>
      </c>
    </row>
    <row r="212" spans="1:12" s="21" customFormat="1" ht="21.75" hidden="1">
      <c r="A212" s="179"/>
      <c r="B212" s="129" t="s">
        <v>33</v>
      </c>
      <c r="C212" s="133">
        <v>200</v>
      </c>
      <c r="D212" s="73"/>
      <c r="E212" s="73"/>
      <c r="F212" s="73"/>
      <c r="G212" s="73"/>
      <c r="H212" s="130"/>
      <c r="I212" s="128">
        <v>820800</v>
      </c>
      <c r="J212" s="128">
        <f t="shared" si="25"/>
        <v>820800</v>
      </c>
      <c r="K212" s="128">
        <v>820757</v>
      </c>
      <c r="L212" s="128">
        <f t="shared" si="21"/>
        <v>99.994761208577</v>
      </c>
    </row>
    <row r="213" spans="1:12" s="21" customFormat="1" ht="21.75" hidden="1">
      <c r="A213" s="179"/>
      <c r="B213" s="129" t="s">
        <v>34</v>
      </c>
      <c r="C213" s="133">
        <v>200</v>
      </c>
      <c r="D213" s="73"/>
      <c r="E213" s="73"/>
      <c r="F213" s="73"/>
      <c r="G213" s="73"/>
      <c r="H213" s="130"/>
      <c r="I213" s="128">
        <v>820800</v>
      </c>
      <c r="J213" s="128">
        <f t="shared" si="25"/>
        <v>820800</v>
      </c>
      <c r="K213" s="128">
        <v>820757</v>
      </c>
      <c r="L213" s="128">
        <f t="shared" si="21"/>
        <v>99.994761208577</v>
      </c>
    </row>
    <row r="214" spans="1:12" s="21" customFormat="1" ht="13.5" hidden="1">
      <c r="A214" s="179"/>
      <c r="B214" s="129" t="s">
        <v>24</v>
      </c>
      <c r="C214" s="133">
        <v>200</v>
      </c>
      <c r="D214" s="73"/>
      <c r="E214" s="73"/>
      <c r="F214" s="73"/>
      <c r="G214" s="73"/>
      <c r="H214" s="130"/>
      <c r="I214" s="128">
        <v>820800</v>
      </c>
      <c r="J214" s="128">
        <f t="shared" si="25"/>
        <v>820800</v>
      </c>
      <c r="K214" s="128">
        <v>820757</v>
      </c>
      <c r="L214" s="128">
        <f t="shared" si="21"/>
        <v>99.994761208577</v>
      </c>
    </row>
    <row r="215" spans="1:12" s="21" customFormat="1" ht="13.5" hidden="1">
      <c r="A215" s="179"/>
      <c r="B215" s="129" t="s">
        <v>35</v>
      </c>
      <c r="C215" s="133">
        <v>200</v>
      </c>
      <c r="D215" s="73"/>
      <c r="E215" s="73"/>
      <c r="F215" s="73"/>
      <c r="G215" s="73"/>
      <c r="H215" s="130"/>
      <c r="I215" s="128">
        <v>820800</v>
      </c>
      <c r="J215" s="128">
        <f t="shared" si="25"/>
        <v>820800</v>
      </c>
      <c r="K215" s="128">
        <v>820757</v>
      </c>
      <c r="L215" s="128">
        <f t="shared" si="21"/>
        <v>99.994761208577</v>
      </c>
    </row>
    <row r="216" spans="1:12" s="21" customFormat="1" ht="13.5" hidden="1">
      <c r="A216" s="179"/>
      <c r="B216" s="129" t="s">
        <v>38</v>
      </c>
      <c r="C216" s="133">
        <v>200</v>
      </c>
      <c r="D216" s="73"/>
      <c r="E216" s="73"/>
      <c r="F216" s="73"/>
      <c r="G216" s="73"/>
      <c r="H216" s="130"/>
      <c r="I216" s="128">
        <v>820800</v>
      </c>
      <c r="J216" s="128">
        <f t="shared" si="25"/>
        <v>820800</v>
      </c>
      <c r="K216" s="128">
        <v>820757</v>
      </c>
      <c r="L216" s="128">
        <f t="shared" si="21"/>
        <v>99.994761208577</v>
      </c>
    </row>
    <row r="217" spans="1:12" s="21" customFormat="1" ht="13.5" hidden="1">
      <c r="A217" s="179"/>
      <c r="B217" s="129" t="s">
        <v>85</v>
      </c>
      <c r="C217" s="133">
        <v>992</v>
      </c>
      <c r="D217" s="73" t="s">
        <v>141</v>
      </c>
      <c r="E217" s="73" t="s">
        <v>164</v>
      </c>
      <c r="F217" s="73"/>
      <c r="G217" s="73"/>
      <c r="H217" s="130"/>
      <c r="I217" s="128"/>
      <c r="J217" s="128"/>
      <c r="K217" s="128"/>
      <c r="L217" s="128" t="e">
        <f t="shared" si="21"/>
        <v>#DIV/0!</v>
      </c>
    </row>
    <row r="218" spans="1:12" s="21" customFormat="1" ht="33.75" customHeight="1" hidden="1">
      <c r="A218" s="179"/>
      <c r="B218" s="129" t="s">
        <v>203</v>
      </c>
      <c r="C218" s="133">
        <v>992</v>
      </c>
      <c r="D218" s="73" t="s">
        <v>141</v>
      </c>
      <c r="E218" s="73" t="s">
        <v>164</v>
      </c>
      <c r="F218" s="73" t="s">
        <v>280</v>
      </c>
      <c r="G218" s="73"/>
      <c r="H218" s="130"/>
      <c r="I218" s="128">
        <f aca="true" t="shared" si="26" ref="I218:K221">I219</f>
        <v>311684</v>
      </c>
      <c r="J218" s="128">
        <f t="shared" si="26"/>
        <v>311684</v>
      </c>
      <c r="K218" s="128">
        <f t="shared" si="26"/>
        <v>311684</v>
      </c>
      <c r="L218" s="128">
        <f t="shared" si="21"/>
        <v>100</v>
      </c>
    </row>
    <row r="219" spans="1:12" s="21" customFormat="1" ht="13.5" hidden="1">
      <c r="A219" s="179"/>
      <c r="B219" s="129" t="s">
        <v>333</v>
      </c>
      <c r="C219" s="133">
        <v>992</v>
      </c>
      <c r="D219" s="73" t="s">
        <v>141</v>
      </c>
      <c r="E219" s="73" t="s">
        <v>164</v>
      </c>
      <c r="F219" s="73" t="s">
        <v>454</v>
      </c>
      <c r="G219" s="73"/>
      <c r="H219" s="130"/>
      <c r="I219" s="128">
        <f>I220</f>
        <v>311684</v>
      </c>
      <c r="J219" s="128">
        <f t="shared" si="26"/>
        <v>311684</v>
      </c>
      <c r="K219" s="128">
        <f t="shared" si="26"/>
        <v>311684</v>
      </c>
      <c r="L219" s="128">
        <f t="shared" si="21"/>
        <v>100</v>
      </c>
    </row>
    <row r="220" spans="1:12" s="21" customFormat="1" ht="32.25" hidden="1">
      <c r="A220" s="179"/>
      <c r="B220" s="180" t="s">
        <v>455</v>
      </c>
      <c r="C220" s="133">
        <v>992</v>
      </c>
      <c r="D220" s="73" t="s">
        <v>141</v>
      </c>
      <c r="E220" s="73" t="s">
        <v>164</v>
      </c>
      <c r="F220" s="73" t="s">
        <v>282</v>
      </c>
      <c r="G220" s="73"/>
      <c r="H220" s="130"/>
      <c r="I220" s="128">
        <f>I221</f>
        <v>311684</v>
      </c>
      <c r="J220" s="128">
        <f>J221</f>
        <v>311684</v>
      </c>
      <c r="K220" s="128">
        <f>K221</f>
        <v>311684</v>
      </c>
      <c r="L220" s="128">
        <f t="shared" si="21"/>
        <v>100</v>
      </c>
    </row>
    <row r="221" spans="1:12" s="21" customFormat="1" ht="36.75" customHeight="1">
      <c r="A221" s="179"/>
      <c r="B221" s="180" t="s">
        <v>460</v>
      </c>
      <c r="C221" s="133">
        <v>992</v>
      </c>
      <c r="D221" s="73" t="s">
        <v>141</v>
      </c>
      <c r="E221" s="73" t="s">
        <v>164</v>
      </c>
      <c r="F221" s="73" t="s">
        <v>453</v>
      </c>
      <c r="G221" s="73"/>
      <c r="H221" s="130"/>
      <c r="I221" s="128">
        <f t="shared" si="26"/>
        <v>311684</v>
      </c>
      <c r="J221" s="128">
        <f t="shared" si="26"/>
        <v>311684</v>
      </c>
      <c r="K221" s="128">
        <f t="shared" si="26"/>
        <v>311684</v>
      </c>
      <c r="L221" s="128">
        <f t="shared" si="21"/>
        <v>100</v>
      </c>
    </row>
    <row r="222" spans="1:12" s="21" customFormat="1" ht="21.75">
      <c r="A222" s="179"/>
      <c r="B222" s="129" t="s">
        <v>258</v>
      </c>
      <c r="C222" s="133">
        <v>992</v>
      </c>
      <c r="D222" s="73" t="s">
        <v>141</v>
      </c>
      <c r="E222" s="73" t="s">
        <v>164</v>
      </c>
      <c r="F222" s="73" t="s">
        <v>453</v>
      </c>
      <c r="G222" s="73" t="s">
        <v>144</v>
      </c>
      <c r="H222" s="130"/>
      <c r="I222" s="128">
        <v>311684</v>
      </c>
      <c r="J222" s="128">
        <f>I222</f>
        <v>311684</v>
      </c>
      <c r="K222" s="128">
        <v>311684</v>
      </c>
      <c r="L222" s="128">
        <f t="shared" si="21"/>
        <v>100</v>
      </c>
    </row>
    <row r="223" spans="1:12" s="21" customFormat="1" ht="21.75">
      <c r="A223" s="179"/>
      <c r="B223" s="129" t="s">
        <v>456</v>
      </c>
      <c r="C223" s="133">
        <v>992</v>
      </c>
      <c r="D223" s="73" t="s">
        <v>141</v>
      </c>
      <c r="E223" s="73" t="s">
        <v>164</v>
      </c>
      <c r="F223" s="73" t="s">
        <v>457</v>
      </c>
      <c r="G223" s="73"/>
      <c r="H223" s="130"/>
      <c r="I223" s="128">
        <f>I224</f>
        <v>100000000</v>
      </c>
      <c r="J223" s="128">
        <f aca="true" t="shared" si="27" ref="J223:J231">I223</f>
        <v>100000000</v>
      </c>
      <c r="K223" s="128">
        <f>K224</f>
        <v>99839987</v>
      </c>
      <c r="L223" s="128">
        <f t="shared" si="21"/>
        <v>99.839987</v>
      </c>
    </row>
    <row r="224" spans="1:12" s="21" customFormat="1" ht="21.75">
      <c r="A224" s="179"/>
      <c r="B224" s="129" t="s">
        <v>420</v>
      </c>
      <c r="C224" s="133">
        <v>992</v>
      </c>
      <c r="D224" s="73" t="s">
        <v>141</v>
      </c>
      <c r="E224" s="73" t="s">
        <v>164</v>
      </c>
      <c r="F224" s="73" t="s">
        <v>457</v>
      </c>
      <c r="G224" s="73" t="s">
        <v>410</v>
      </c>
      <c r="H224" s="130"/>
      <c r="I224" s="128">
        <v>100000000</v>
      </c>
      <c r="J224" s="128">
        <f t="shared" si="27"/>
        <v>100000000</v>
      </c>
      <c r="K224" s="128">
        <v>99839987</v>
      </c>
      <c r="L224" s="128">
        <f t="shared" si="21"/>
        <v>99.839987</v>
      </c>
    </row>
    <row r="225" spans="1:12" s="21" customFormat="1" ht="21.75">
      <c r="A225" s="179"/>
      <c r="B225" s="129" t="s">
        <v>482</v>
      </c>
      <c r="C225" s="133">
        <v>992</v>
      </c>
      <c r="D225" s="73" t="s">
        <v>141</v>
      </c>
      <c r="E225" s="73" t="s">
        <v>164</v>
      </c>
      <c r="F225" s="73" t="s">
        <v>459</v>
      </c>
      <c r="G225" s="73"/>
      <c r="H225" s="130"/>
      <c r="I225" s="128">
        <f>I226</f>
        <v>39213113.93</v>
      </c>
      <c r="J225" s="128">
        <f t="shared" si="27"/>
        <v>39213113.93</v>
      </c>
      <c r="K225" s="128">
        <f>K226</f>
        <v>33831361</v>
      </c>
      <c r="L225" s="128">
        <f t="shared" si="21"/>
        <v>86.27562978138626</v>
      </c>
    </row>
    <row r="226" spans="1:12" s="21" customFormat="1" ht="24" customHeight="1">
      <c r="A226" s="179"/>
      <c r="B226" s="129" t="s">
        <v>258</v>
      </c>
      <c r="C226" s="133">
        <v>992</v>
      </c>
      <c r="D226" s="73" t="s">
        <v>141</v>
      </c>
      <c r="E226" s="73" t="s">
        <v>164</v>
      </c>
      <c r="F226" s="73" t="s">
        <v>459</v>
      </c>
      <c r="G226" s="73" t="s">
        <v>144</v>
      </c>
      <c r="H226" s="130"/>
      <c r="I226" s="128">
        <v>39213113.93</v>
      </c>
      <c r="J226" s="128">
        <f t="shared" si="27"/>
        <v>39213113.93</v>
      </c>
      <c r="K226" s="128">
        <v>33831361</v>
      </c>
      <c r="L226" s="128">
        <f t="shared" si="21"/>
        <v>86.27562978138626</v>
      </c>
    </row>
    <row r="227" spans="1:12" s="21" customFormat="1" ht="13.5">
      <c r="A227" s="179"/>
      <c r="B227" s="129" t="s">
        <v>85</v>
      </c>
      <c r="C227" s="133">
        <v>992</v>
      </c>
      <c r="D227" s="73" t="s">
        <v>141</v>
      </c>
      <c r="E227" s="73" t="s">
        <v>173</v>
      </c>
      <c r="F227" s="73"/>
      <c r="G227" s="73"/>
      <c r="H227" s="130"/>
      <c r="I227" s="128">
        <f>I232</f>
        <v>30000</v>
      </c>
      <c r="J227" s="128">
        <f t="shared" si="27"/>
        <v>30000</v>
      </c>
      <c r="K227" s="128">
        <f>K232</f>
        <v>30000</v>
      </c>
      <c r="L227" s="128">
        <f t="shared" si="21"/>
        <v>100</v>
      </c>
    </row>
    <row r="228" spans="1:12" s="21" customFormat="1" ht="28.5" customHeight="1">
      <c r="A228" s="179"/>
      <c r="B228" s="180" t="s">
        <v>227</v>
      </c>
      <c r="C228" s="133">
        <v>992</v>
      </c>
      <c r="D228" s="73" t="s">
        <v>141</v>
      </c>
      <c r="E228" s="73" t="s">
        <v>173</v>
      </c>
      <c r="F228" s="73" t="s">
        <v>240</v>
      </c>
      <c r="G228" s="73"/>
      <c r="H228" s="130"/>
      <c r="I228" s="128">
        <f>I229</f>
        <v>30000</v>
      </c>
      <c r="J228" s="128">
        <f t="shared" si="27"/>
        <v>30000</v>
      </c>
      <c r="K228" s="128">
        <f>K229</f>
        <v>30000</v>
      </c>
      <c r="L228" s="128">
        <f t="shared" si="21"/>
        <v>100</v>
      </c>
    </row>
    <row r="229" spans="1:12" s="21" customFormat="1" ht="13.5">
      <c r="A229" s="179"/>
      <c r="B229" s="129" t="s">
        <v>333</v>
      </c>
      <c r="C229" s="133">
        <v>992</v>
      </c>
      <c r="D229" s="73" t="s">
        <v>141</v>
      </c>
      <c r="E229" s="73" t="s">
        <v>173</v>
      </c>
      <c r="F229" s="73" t="s">
        <v>241</v>
      </c>
      <c r="G229" s="73"/>
      <c r="H229" s="130"/>
      <c r="I229" s="128">
        <f>I230</f>
        <v>30000</v>
      </c>
      <c r="J229" s="128">
        <f>J230</f>
        <v>30000</v>
      </c>
      <c r="K229" s="128">
        <f>K230</f>
        <v>30000</v>
      </c>
      <c r="L229" s="128">
        <f t="shared" si="21"/>
        <v>100</v>
      </c>
    </row>
    <row r="230" spans="1:12" s="21" customFormat="1" ht="24.75" customHeight="1">
      <c r="A230" s="179"/>
      <c r="B230" s="180" t="s">
        <v>291</v>
      </c>
      <c r="C230" s="133">
        <v>992</v>
      </c>
      <c r="D230" s="73" t="s">
        <v>141</v>
      </c>
      <c r="E230" s="73" t="s">
        <v>173</v>
      </c>
      <c r="F230" s="73" t="s">
        <v>290</v>
      </c>
      <c r="G230" s="73"/>
      <c r="H230" s="130"/>
      <c r="I230" s="128">
        <f>I231</f>
        <v>30000</v>
      </c>
      <c r="J230" s="128">
        <f>J231</f>
        <v>30000</v>
      </c>
      <c r="K230" s="128">
        <f>K231</f>
        <v>30000</v>
      </c>
      <c r="L230" s="128">
        <f>(K230/J230)*100</f>
        <v>100</v>
      </c>
    </row>
    <row r="231" spans="1:12" s="21" customFormat="1" ht="21.75">
      <c r="A231" s="179"/>
      <c r="B231" s="182" t="s">
        <v>483</v>
      </c>
      <c r="C231" s="133">
        <v>992</v>
      </c>
      <c r="D231" s="73" t="s">
        <v>141</v>
      </c>
      <c r="E231" s="73" t="s">
        <v>173</v>
      </c>
      <c r="F231" s="73" t="s">
        <v>292</v>
      </c>
      <c r="G231" s="73"/>
      <c r="H231" s="130"/>
      <c r="I231" s="128">
        <f>I232</f>
        <v>30000</v>
      </c>
      <c r="J231" s="128">
        <f t="shared" si="27"/>
        <v>30000</v>
      </c>
      <c r="K231" s="128">
        <f>K232</f>
        <v>30000</v>
      </c>
      <c r="L231" s="128">
        <f t="shared" si="21"/>
        <v>100</v>
      </c>
    </row>
    <row r="232" spans="1:12" s="21" customFormat="1" ht="21.75">
      <c r="A232" s="179"/>
      <c r="B232" s="129" t="s">
        <v>258</v>
      </c>
      <c r="C232" s="133">
        <v>992</v>
      </c>
      <c r="D232" s="73" t="s">
        <v>141</v>
      </c>
      <c r="E232" s="73" t="s">
        <v>173</v>
      </c>
      <c r="F232" s="73" t="s">
        <v>292</v>
      </c>
      <c r="G232" s="73" t="s">
        <v>144</v>
      </c>
      <c r="H232" s="130"/>
      <c r="I232" s="128">
        <v>30000</v>
      </c>
      <c r="J232" s="128">
        <f aca="true" t="shared" si="28" ref="J232:J237">I232</f>
        <v>30000</v>
      </c>
      <c r="K232" s="128">
        <v>30000</v>
      </c>
      <c r="L232" s="128">
        <f t="shared" si="21"/>
        <v>100</v>
      </c>
    </row>
    <row r="233" spans="1:12" s="21" customFormat="1" ht="21.75" hidden="1">
      <c r="A233" s="179"/>
      <c r="B233" s="129" t="s">
        <v>33</v>
      </c>
      <c r="C233" s="133">
        <v>200</v>
      </c>
      <c r="D233" s="73"/>
      <c r="E233" s="73"/>
      <c r="F233" s="73"/>
      <c r="G233" s="73"/>
      <c r="H233" s="130"/>
      <c r="I233" s="128">
        <v>5000</v>
      </c>
      <c r="J233" s="127">
        <f t="shared" si="28"/>
        <v>5000</v>
      </c>
      <c r="K233" s="128">
        <v>5000</v>
      </c>
      <c r="L233" s="127">
        <f aca="true" t="shared" si="29" ref="L233:L314">(K233/J233)*100</f>
        <v>100</v>
      </c>
    </row>
    <row r="234" spans="1:12" s="21" customFormat="1" ht="21.75" hidden="1">
      <c r="A234" s="179"/>
      <c r="B234" s="129" t="s">
        <v>34</v>
      </c>
      <c r="C234" s="133">
        <v>200</v>
      </c>
      <c r="D234" s="73"/>
      <c r="E234" s="73"/>
      <c r="F234" s="73"/>
      <c r="G234" s="73"/>
      <c r="H234" s="130"/>
      <c r="I234" s="128">
        <v>5000</v>
      </c>
      <c r="J234" s="127">
        <f t="shared" si="28"/>
        <v>5000</v>
      </c>
      <c r="K234" s="128">
        <v>5000</v>
      </c>
      <c r="L234" s="127">
        <f t="shared" si="29"/>
        <v>100</v>
      </c>
    </row>
    <row r="235" spans="1:12" s="21" customFormat="1" ht="13.5" hidden="1">
      <c r="A235" s="179"/>
      <c r="B235" s="129" t="s">
        <v>40</v>
      </c>
      <c r="C235" s="133">
        <v>200</v>
      </c>
      <c r="D235" s="73"/>
      <c r="E235" s="73"/>
      <c r="F235" s="73"/>
      <c r="G235" s="73"/>
      <c r="H235" s="130"/>
      <c r="I235" s="128">
        <v>5000</v>
      </c>
      <c r="J235" s="127">
        <f t="shared" si="28"/>
        <v>5000</v>
      </c>
      <c r="K235" s="128">
        <v>5000</v>
      </c>
      <c r="L235" s="127">
        <f t="shared" si="29"/>
        <v>100</v>
      </c>
    </row>
    <row r="236" spans="1:12" s="21" customFormat="1" ht="13.5" hidden="1">
      <c r="A236" s="179"/>
      <c r="B236" s="129" t="s">
        <v>41</v>
      </c>
      <c r="C236" s="133">
        <v>200</v>
      </c>
      <c r="D236" s="73"/>
      <c r="E236" s="73"/>
      <c r="F236" s="73"/>
      <c r="G236" s="73"/>
      <c r="H236" s="130"/>
      <c r="I236" s="128">
        <v>5000</v>
      </c>
      <c r="J236" s="127">
        <f t="shared" si="28"/>
        <v>5000</v>
      </c>
      <c r="K236" s="128">
        <v>5000</v>
      </c>
      <c r="L236" s="127">
        <f t="shared" si="29"/>
        <v>100</v>
      </c>
    </row>
    <row r="237" spans="1:12" s="21" customFormat="1" ht="12.75">
      <c r="A237" s="178">
        <v>6</v>
      </c>
      <c r="B237" s="124" t="s">
        <v>88</v>
      </c>
      <c r="C237" s="132">
        <v>992</v>
      </c>
      <c r="D237" s="125" t="s">
        <v>178</v>
      </c>
      <c r="E237" s="125"/>
      <c r="F237" s="125"/>
      <c r="G237" s="125"/>
      <c r="H237" s="126"/>
      <c r="I237" s="127">
        <f>I244+I250+I274</f>
        <v>2141226</v>
      </c>
      <c r="J237" s="127">
        <f t="shared" si="28"/>
        <v>2141226</v>
      </c>
      <c r="K237" s="127">
        <f>K244+K250+K274</f>
        <v>1706040.24</v>
      </c>
      <c r="L237" s="127">
        <f t="shared" si="29"/>
        <v>79.67586046498594</v>
      </c>
    </row>
    <row r="238" spans="1:12" s="21" customFormat="1" ht="12.75" hidden="1">
      <c r="A238" s="178"/>
      <c r="B238" s="180" t="s">
        <v>343</v>
      </c>
      <c r="C238" s="188" t="s">
        <v>346</v>
      </c>
      <c r="D238" s="189" t="s">
        <v>178</v>
      </c>
      <c r="E238" s="189" t="s">
        <v>135</v>
      </c>
      <c r="F238" s="125"/>
      <c r="G238" s="125"/>
      <c r="H238" s="126"/>
      <c r="I238" s="128"/>
      <c r="J238" s="128"/>
      <c r="K238" s="128"/>
      <c r="L238" s="128" t="e">
        <f t="shared" si="29"/>
        <v>#DIV/0!</v>
      </c>
    </row>
    <row r="239" spans="1:12" s="21" customFormat="1" ht="32.25" hidden="1">
      <c r="A239" s="178"/>
      <c r="B239" s="187" t="s">
        <v>204</v>
      </c>
      <c r="C239" s="188" t="s">
        <v>346</v>
      </c>
      <c r="D239" s="189" t="s">
        <v>178</v>
      </c>
      <c r="E239" s="189" t="s">
        <v>135</v>
      </c>
      <c r="F239" s="189" t="s">
        <v>293</v>
      </c>
      <c r="G239" s="125"/>
      <c r="H239" s="126"/>
      <c r="I239" s="128"/>
      <c r="J239" s="128"/>
      <c r="K239" s="128"/>
      <c r="L239" s="128" t="e">
        <f t="shared" si="29"/>
        <v>#DIV/0!</v>
      </c>
    </row>
    <row r="240" spans="1:12" s="21" customFormat="1" ht="12.75" hidden="1">
      <c r="A240" s="178"/>
      <c r="B240" s="180" t="s">
        <v>333</v>
      </c>
      <c r="C240" s="188" t="s">
        <v>346</v>
      </c>
      <c r="D240" s="189" t="s">
        <v>178</v>
      </c>
      <c r="E240" s="189" t="s">
        <v>135</v>
      </c>
      <c r="F240" s="189" t="s">
        <v>294</v>
      </c>
      <c r="G240" s="125"/>
      <c r="H240" s="126"/>
      <c r="I240" s="128"/>
      <c r="J240" s="128"/>
      <c r="K240" s="128"/>
      <c r="L240" s="128" t="e">
        <f t="shared" si="29"/>
        <v>#DIV/0!</v>
      </c>
    </row>
    <row r="241" spans="1:12" s="21" customFormat="1" ht="12.75" hidden="1">
      <c r="A241" s="178"/>
      <c r="B241" s="190" t="s">
        <v>344</v>
      </c>
      <c r="C241" s="188" t="s">
        <v>346</v>
      </c>
      <c r="D241" s="189" t="s">
        <v>178</v>
      </c>
      <c r="E241" s="189" t="s">
        <v>135</v>
      </c>
      <c r="F241" s="189" t="s">
        <v>347</v>
      </c>
      <c r="G241" s="125"/>
      <c r="H241" s="126"/>
      <c r="I241" s="128"/>
      <c r="J241" s="128"/>
      <c r="K241" s="128"/>
      <c r="L241" s="128" t="e">
        <f t="shared" si="29"/>
        <v>#DIV/0!</v>
      </c>
    </row>
    <row r="242" spans="1:12" s="21" customFormat="1" ht="12.75" hidden="1">
      <c r="A242" s="178"/>
      <c r="B242" s="190" t="s">
        <v>345</v>
      </c>
      <c r="C242" s="188" t="s">
        <v>346</v>
      </c>
      <c r="D242" s="189" t="s">
        <v>178</v>
      </c>
      <c r="E242" s="189" t="s">
        <v>135</v>
      </c>
      <c r="F242" s="189" t="s">
        <v>348</v>
      </c>
      <c r="G242" s="125"/>
      <c r="H242" s="126"/>
      <c r="I242" s="128"/>
      <c r="J242" s="128"/>
      <c r="K242" s="128"/>
      <c r="L242" s="128" t="e">
        <f t="shared" si="29"/>
        <v>#DIV/0!</v>
      </c>
    </row>
    <row r="243" spans="1:12" s="21" customFormat="1" ht="21.75" hidden="1">
      <c r="A243" s="178"/>
      <c r="B243" s="180" t="s">
        <v>258</v>
      </c>
      <c r="C243" s="188" t="s">
        <v>346</v>
      </c>
      <c r="D243" s="189" t="s">
        <v>178</v>
      </c>
      <c r="E243" s="189" t="s">
        <v>135</v>
      </c>
      <c r="F243" s="189" t="s">
        <v>348</v>
      </c>
      <c r="G243" s="73" t="s">
        <v>144</v>
      </c>
      <c r="H243" s="126"/>
      <c r="I243" s="128"/>
      <c r="J243" s="128"/>
      <c r="K243" s="128"/>
      <c r="L243" s="128" t="e">
        <f t="shared" si="29"/>
        <v>#DIV/0!</v>
      </c>
    </row>
    <row r="244" spans="1:12" s="21" customFormat="1" ht="13.5">
      <c r="A244" s="179"/>
      <c r="B244" s="129" t="s">
        <v>90</v>
      </c>
      <c r="C244" s="133">
        <v>992</v>
      </c>
      <c r="D244" s="73" t="s">
        <v>178</v>
      </c>
      <c r="E244" s="73" t="s">
        <v>162</v>
      </c>
      <c r="F244" s="73"/>
      <c r="G244" s="73"/>
      <c r="H244" s="130"/>
      <c r="I244" s="128">
        <f>I245</f>
        <v>2141226</v>
      </c>
      <c r="J244" s="128">
        <f aca="true" t="shared" si="30" ref="J244:J249">I244</f>
        <v>2141226</v>
      </c>
      <c r="K244" s="128">
        <f>K245</f>
        <v>1706040.24</v>
      </c>
      <c r="L244" s="128">
        <f aca="true" t="shared" si="31" ref="L244:L249">K244/J244*100</f>
        <v>79.67586046498594</v>
      </c>
    </row>
    <row r="245" spans="1:12" s="21" customFormat="1" ht="22.5" customHeight="1">
      <c r="A245" s="179"/>
      <c r="B245" s="129" t="s">
        <v>204</v>
      </c>
      <c r="C245" s="133">
        <v>992</v>
      </c>
      <c r="D245" s="73" t="s">
        <v>178</v>
      </c>
      <c r="E245" s="73" t="s">
        <v>162</v>
      </c>
      <c r="F245" s="73" t="s">
        <v>293</v>
      </c>
      <c r="G245" s="73"/>
      <c r="H245" s="130"/>
      <c r="I245" s="128">
        <f>I246</f>
        <v>2141226</v>
      </c>
      <c r="J245" s="128">
        <f t="shared" si="30"/>
        <v>2141226</v>
      </c>
      <c r="K245" s="128">
        <f>K246</f>
        <v>1706040.24</v>
      </c>
      <c r="L245" s="128">
        <f t="shared" si="31"/>
        <v>79.67586046498594</v>
      </c>
    </row>
    <row r="246" spans="1:12" s="21" customFormat="1" ht="13.5">
      <c r="A246" s="179"/>
      <c r="B246" s="129" t="s">
        <v>333</v>
      </c>
      <c r="C246" s="133">
        <v>992</v>
      </c>
      <c r="D246" s="73" t="s">
        <v>178</v>
      </c>
      <c r="E246" s="73" t="s">
        <v>162</v>
      </c>
      <c r="F246" s="73" t="s">
        <v>294</v>
      </c>
      <c r="G246" s="73"/>
      <c r="H246" s="130"/>
      <c r="I246" s="128">
        <f>I249+I255+I267+I269+I272</f>
        <v>2141226</v>
      </c>
      <c r="J246" s="128">
        <f t="shared" si="30"/>
        <v>2141226</v>
      </c>
      <c r="K246" s="128">
        <f>K249+K255+K267+K269+K272</f>
        <v>1706040.24</v>
      </c>
      <c r="L246" s="128">
        <f t="shared" si="31"/>
        <v>79.67586046498594</v>
      </c>
    </row>
    <row r="247" spans="1:12" s="21" customFormat="1" ht="13.5">
      <c r="A247" s="179"/>
      <c r="B247" s="190" t="s">
        <v>296</v>
      </c>
      <c r="C247" s="133">
        <v>992</v>
      </c>
      <c r="D247" s="73" t="s">
        <v>178</v>
      </c>
      <c r="E247" s="73" t="s">
        <v>162</v>
      </c>
      <c r="F247" s="73" t="s">
        <v>295</v>
      </c>
      <c r="G247" s="73"/>
      <c r="H247" s="130"/>
      <c r="I247" s="128">
        <f>I249</f>
        <v>276700</v>
      </c>
      <c r="J247" s="128">
        <f t="shared" si="30"/>
        <v>276700</v>
      </c>
      <c r="K247" s="128">
        <f>K249</f>
        <v>241844.98</v>
      </c>
      <c r="L247" s="128">
        <f t="shared" si="31"/>
        <v>87.40331767256957</v>
      </c>
    </row>
    <row r="248" spans="1:12" s="21" customFormat="1" ht="13.5">
      <c r="A248" s="179"/>
      <c r="B248" s="129" t="s">
        <v>91</v>
      </c>
      <c r="C248" s="133">
        <v>992</v>
      </c>
      <c r="D248" s="73" t="s">
        <v>178</v>
      </c>
      <c r="E248" s="73" t="s">
        <v>162</v>
      </c>
      <c r="F248" s="73" t="s">
        <v>297</v>
      </c>
      <c r="G248" s="73"/>
      <c r="H248" s="130"/>
      <c r="I248" s="128">
        <f>I249</f>
        <v>276700</v>
      </c>
      <c r="J248" s="128">
        <f t="shared" si="30"/>
        <v>276700</v>
      </c>
      <c r="K248" s="128">
        <f>K249</f>
        <v>241844.98</v>
      </c>
      <c r="L248" s="128">
        <f t="shared" si="31"/>
        <v>87.40331767256957</v>
      </c>
    </row>
    <row r="249" spans="1:12" s="21" customFormat="1" ht="21.75">
      <c r="A249" s="179"/>
      <c r="B249" s="129" t="s">
        <v>258</v>
      </c>
      <c r="C249" s="133">
        <v>992</v>
      </c>
      <c r="D249" s="73" t="s">
        <v>178</v>
      </c>
      <c r="E249" s="73" t="s">
        <v>162</v>
      </c>
      <c r="F249" s="73" t="s">
        <v>297</v>
      </c>
      <c r="G249" s="73" t="s">
        <v>144</v>
      </c>
      <c r="H249" s="130"/>
      <c r="I249" s="128">
        <v>276700</v>
      </c>
      <c r="J249" s="128">
        <f t="shared" si="30"/>
        <v>276700</v>
      </c>
      <c r="K249" s="128">
        <v>241844.98</v>
      </c>
      <c r="L249" s="128">
        <f t="shared" si="31"/>
        <v>87.40331767256957</v>
      </c>
    </row>
    <row r="250" spans="1:12" s="21" customFormat="1" ht="13.5" hidden="1">
      <c r="A250" s="179"/>
      <c r="B250" s="129" t="s">
        <v>90</v>
      </c>
      <c r="C250" s="133">
        <v>992</v>
      </c>
      <c r="D250" s="73" t="s">
        <v>178</v>
      </c>
      <c r="E250" s="73" t="s">
        <v>162</v>
      </c>
      <c r="F250" s="73"/>
      <c r="G250" s="73"/>
      <c r="H250" s="130"/>
      <c r="I250" s="128"/>
      <c r="J250" s="128"/>
      <c r="K250" s="128"/>
      <c r="L250" s="128" t="e">
        <f t="shared" si="29"/>
        <v>#DIV/0!</v>
      </c>
    </row>
    <row r="251" spans="1:12" s="21" customFormat="1" ht="32.25" hidden="1">
      <c r="A251" s="179"/>
      <c r="B251" s="129" t="s">
        <v>204</v>
      </c>
      <c r="C251" s="133">
        <v>992</v>
      </c>
      <c r="D251" s="73" t="s">
        <v>178</v>
      </c>
      <c r="E251" s="73" t="s">
        <v>162</v>
      </c>
      <c r="F251" s="73" t="s">
        <v>293</v>
      </c>
      <c r="G251" s="73"/>
      <c r="H251" s="130"/>
      <c r="I251" s="128"/>
      <c r="J251" s="128">
        <f>J252</f>
        <v>0</v>
      </c>
      <c r="K251" s="128">
        <f>K252</f>
        <v>0</v>
      </c>
      <c r="L251" s="128" t="e">
        <f t="shared" si="29"/>
        <v>#DIV/0!</v>
      </c>
    </row>
    <row r="252" spans="1:12" s="21" customFormat="1" ht="13.5" hidden="1">
      <c r="A252" s="179"/>
      <c r="B252" s="129" t="s">
        <v>333</v>
      </c>
      <c r="C252" s="133">
        <v>992</v>
      </c>
      <c r="D252" s="73" t="s">
        <v>178</v>
      </c>
      <c r="E252" s="73" t="s">
        <v>162</v>
      </c>
      <c r="F252" s="73" t="s">
        <v>294</v>
      </c>
      <c r="G252" s="73"/>
      <c r="H252" s="130"/>
      <c r="I252" s="128"/>
      <c r="J252" s="128"/>
      <c r="K252" s="128"/>
      <c r="L252" s="128" t="e">
        <f t="shared" si="29"/>
        <v>#DIV/0!</v>
      </c>
    </row>
    <row r="253" spans="1:12" s="21" customFormat="1" ht="26.25" customHeight="1">
      <c r="A253" s="179"/>
      <c r="B253" s="187" t="s">
        <v>299</v>
      </c>
      <c r="C253" s="133">
        <v>992</v>
      </c>
      <c r="D253" s="73" t="s">
        <v>178</v>
      </c>
      <c r="E253" s="73" t="s">
        <v>162</v>
      </c>
      <c r="F253" s="73" t="s">
        <v>298</v>
      </c>
      <c r="G253" s="73"/>
      <c r="H253" s="130"/>
      <c r="I253" s="128">
        <f>I255</f>
        <v>40377.68</v>
      </c>
      <c r="J253" s="128">
        <f>J255</f>
        <v>40377.68</v>
      </c>
      <c r="K253" s="128">
        <f>K255</f>
        <v>40377.68</v>
      </c>
      <c r="L253" s="128">
        <f t="shared" si="29"/>
        <v>100</v>
      </c>
    </row>
    <row r="254" spans="1:12" s="21" customFormat="1" ht="13.5">
      <c r="A254" s="179"/>
      <c r="B254" s="129" t="s">
        <v>301</v>
      </c>
      <c r="C254" s="133">
        <v>992</v>
      </c>
      <c r="D254" s="73" t="s">
        <v>178</v>
      </c>
      <c r="E254" s="73" t="s">
        <v>162</v>
      </c>
      <c r="F254" s="73" t="s">
        <v>300</v>
      </c>
      <c r="G254" s="73"/>
      <c r="H254" s="130"/>
      <c r="I254" s="128">
        <f>I255</f>
        <v>40377.68</v>
      </c>
      <c r="J254" s="128">
        <f>J255</f>
        <v>40377.68</v>
      </c>
      <c r="K254" s="128">
        <f>K255</f>
        <v>40377.68</v>
      </c>
      <c r="L254" s="128">
        <f t="shared" si="29"/>
        <v>100</v>
      </c>
    </row>
    <row r="255" spans="1:12" s="21" customFormat="1" ht="21.75">
      <c r="A255" s="179"/>
      <c r="B255" s="129" t="s">
        <v>258</v>
      </c>
      <c r="C255" s="133">
        <v>992</v>
      </c>
      <c r="D255" s="73" t="s">
        <v>178</v>
      </c>
      <c r="E255" s="73" t="s">
        <v>162</v>
      </c>
      <c r="F255" s="73" t="s">
        <v>300</v>
      </c>
      <c r="G255" s="73" t="s">
        <v>144</v>
      </c>
      <c r="H255" s="130"/>
      <c r="I255" s="128">
        <v>40377.68</v>
      </c>
      <c r="J255" s="128">
        <f>I255</f>
        <v>40377.68</v>
      </c>
      <c r="K255" s="128">
        <v>40377.68</v>
      </c>
      <c r="L255" s="128">
        <f t="shared" si="29"/>
        <v>100</v>
      </c>
    </row>
    <row r="256" spans="1:12" s="21" customFormat="1" ht="21.75" hidden="1">
      <c r="A256" s="179"/>
      <c r="B256" s="129" t="s">
        <v>33</v>
      </c>
      <c r="C256" s="133">
        <v>200</v>
      </c>
      <c r="D256" s="73"/>
      <c r="E256" s="73"/>
      <c r="F256" s="73"/>
      <c r="G256" s="73"/>
      <c r="H256" s="130"/>
      <c r="I256" s="128">
        <v>200568.62</v>
      </c>
      <c r="J256" s="128">
        <f aca="true" t="shared" si="32" ref="J256:J261">I256</f>
        <v>200568.62</v>
      </c>
      <c r="K256" s="128">
        <v>66760.58</v>
      </c>
      <c r="L256" s="128">
        <f t="shared" si="29"/>
        <v>33.285655552698124</v>
      </c>
    </row>
    <row r="257" spans="1:12" s="21" customFormat="1" ht="21.75" hidden="1">
      <c r="A257" s="179"/>
      <c r="B257" s="129" t="s">
        <v>34</v>
      </c>
      <c r="C257" s="133">
        <v>200</v>
      </c>
      <c r="D257" s="73"/>
      <c r="E257" s="73"/>
      <c r="F257" s="73"/>
      <c r="G257" s="73"/>
      <c r="H257" s="130"/>
      <c r="I257" s="128">
        <v>200568.62</v>
      </c>
      <c r="J257" s="128">
        <f t="shared" si="32"/>
        <v>200568.62</v>
      </c>
      <c r="K257" s="128">
        <v>66760.58</v>
      </c>
      <c r="L257" s="128">
        <f t="shared" si="29"/>
        <v>33.285655552698124</v>
      </c>
    </row>
    <row r="258" spans="1:12" s="21" customFormat="1" ht="13.5" hidden="1">
      <c r="A258" s="179"/>
      <c r="B258" s="129" t="s">
        <v>24</v>
      </c>
      <c r="C258" s="133">
        <v>200</v>
      </c>
      <c r="D258" s="73"/>
      <c r="E258" s="73"/>
      <c r="F258" s="73"/>
      <c r="G258" s="73"/>
      <c r="H258" s="130"/>
      <c r="I258" s="128">
        <v>200568.62</v>
      </c>
      <c r="J258" s="128">
        <f t="shared" si="32"/>
        <v>200568.62</v>
      </c>
      <c r="K258" s="128">
        <v>66760.58</v>
      </c>
      <c r="L258" s="128">
        <f t="shared" si="29"/>
        <v>33.285655552698124</v>
      </c>
    </row>
    <row r="259" spans="1:12" s="21" customFormat="1" ht="13.5" hidden="1">
      <c r="A259" s="179"/>
      <c r="B259" s="129" t="s">
        <v>35</v>
      </c>
      <c r="C259" s="133">
        <v>200</v>
      </c>
      <c r="D259" s="73"/>
      <c r="E259" s="73"/>
      <c r="F259" s="73"/>
      <c r="G259" s="73"/>
      <c r="H259" s="130"/>
      <c r="I259" s="128">
        <v>200568.62</v>
      </c>
      <c r="J259" s="128">
        <f t="shared" si="32"/>
        <v>200568.62</v>
      </c>
      <c r="K259" s="128">
        <v>66760.58</v>
      </c>
      <c r="L259" s="128">
        <f t="shared" si="29"/>
        <v>33.285655552698124</v>
      </c>
    </row>
    <row r="260" spans="1:12" s="21" customFormat="1" ht="13.5" hidden="1">
      <c r="A260" s="179"/>
      <c r="B260" s="129" t="s">
        <v>37</v>
      </c>
      <c r="C260" s="133">
        <v>200</v>
      </c>
      <c r="D260" s="73"/>
      <c r="E260" s="73"/>
      <c r="F260" s="73"/>
      <c r="G260" s="73"/>
      <c r="H260" s="130"/>
      <c r="I260" s="128">
        <v>142568.62</v>
      </c>
      <c r="J260" s="128">
        <f t="shared" si="32"/>
        <v>142568.62</v>
      </c>
      <c r="K260" s="128">
        <v>37788.58</v>
      </c>
      <c r="L260" s="128">
        <f t="shared" si="29"/>
        <v>26.505538175230992</v>
      </c>
    </row>
    <row r="261" spans="1:12" s="21" customFormat="1" ht="13.5" hidden="1">
      <c r="A261" s="179"/>
      <c r="B261" s="129" t="s">
        <v>38</v>
      </c>
      <c r="C261" s="133">
        <v>200</v>
      </c>
      <c r="D261" s="73"/>
      <c r="E261" s="73"/>
      <c r="F261" s="73"/>
      <c r="G261" s="73"/>
      <c r="H261" s="130"/>
      <c r="I261" s="128">
        <v>58000</v>
      </c>
      <c r="J261" s="128">
        <f t="shared" si="32"/>
        <v>58000</v>
      </c>
      <c r="K261" s="128">
        <v>28972</v>
      </c>
      <c r="L261" s="128">
        <f t="shared" si="29"/>
        <v>49.95172413793104</v>
      </c>
    </row>
    <row r="262" spans="1:12" s="21" customFormat="1" ht="21.75" hidden="1">
      <c r="A262" s="179"/>
      <c r="B262" s="180" t="s">
        <v>299</v>
      </c>
      <c r="C262" s="133">
        <v>992</v>
      </c>
      <c r="D262" s="73" t="s">
        <v>178</v>
      </c>
      <c r="E262" s="73" t="s">
        <v>162</v>
      </c>
      <c r="F262" s="73" t="s">
        <v>298</v>
      </c>
      <c r="G262" s="73"/>
      <c r="H262" s="130"/>
      <c r="I262" s="128">
        <f aca="true" t="shared" si="33" ref="I262:K263">I263</f>
        <v>0</v>
      </c>
      <c r="J262" s="128">
        <f t="shared" si="33"/>
        <v>0</v>
      </c>
      <c r="K262" s="128">
        <f t="shared" si="33"/>
        <v>0</v>
      </c>
      <c r="L262" s="128" t="e">
        <f t="shared" si="29"/>
        <v>#DIV/0!</v>
      </c>
    </row>
    <row r="263" spans="1:12" s="21" customFormat="1" ht="13.5" hidden="1">
      <c r="A263" s="179"/>
      <c r="B263" s="180" t="s">
        <v>301</v>
      </c>
      <c r="C263" s="133">
        <v>992</v>
      </c>
      <c r="D263" s="73" t="s">
        <v>178</v>
      </c>
      <c r="E263" s="73" t="s">
        <v>162</v>
      </c>
      <c r="F263" s="73" t="s">
        <v>300</v>
      </c>
      <c r="G263" s="73"/>
      <c r="H263" s="130"/>
      <c r="I263" s="128">
        <f t="shared" si="33"/>
        <v>0</v>
      </c>
      <c r="J263" s="128">
        <f t="shared" si="33"/>
        <v>0</v>
      </c>
      <c r="K263" s="128">
        <f t="shared" si="33"/>
        <v>0</v>
      </c>
      <c r="L263" s="128" t="e">
        <f t="shared" si="29"/>
        <v>#DIV/0!</v>
      </c>
    </row>
    <row r="264" spans="1:12" s="21" customFormat="1" ht="21.75" hidden="1">
      <c r="A264" s="179"/>
      <c r="B264" s="129" t="s">
        <v>258</v>
      </c>
      <c r="C264" s="133">
        <v>992</v>
      </c>
      <c r="D264" s="73" t="s">
        <v>178</v>
      </c>
      <c r="E264" s="73" t="s">
        <v>162</v>
      </c>
      <c r="F264" s="73" t="s">
        <v>300</v>
      </c>
      <c r="G264" s="73" t="s">
        <v>144</v>
      </c>
      <c r="H264" s="130"/>
      <c r="I264" s="128"/>
      <c r="J264" s="128"/>
      <c r="K264" s="128"/>
      <c r="L264" s="128" t="e">
        <f t="shared" si="29"/>
        <v>#DIV/0!</v>
      </c>
    </row>
    <row r="265" spans="1:12" s="21" customFormat="1" ht="13.5">
      <c r="A265" s="179"/>
      <c r="B265" s="180" t="s">
        <v>303</v>
      </c>
      <c r="C265" s="133">
        <v>992</v>
      </c>
      <c r="D265" s="73" t="s">
        <v>178</v>
      </c>
      <c r="E265" s="73" t="s">
        <v>162</v>
      </c>
      <c r="F265" s="73" t="s">
        <v>302</v>
      </c>
      <c r="G265" s="73"/>
      <c r="H265" s="130"/>
      <c r="I265" s="128">
        <f>I266+I272</f>
        <v>1824148.3199999998</v>
      </c>
      <c r="J265" s="128">
        <f>I265</f>
        <v>1824148.3199999998</v>
      </c>
      <c r="K265" s="128">
        <f>K266+K272</f>
        <v>1423817.58</v>
      </c>
      <c r="L265" s="128">
        <f t="shared" si="29"/>
        <v>78.0538273335142</v>
      </c>
    </row>
    <row r="266" spans="1:12" s="21" customFormat="1" ht="13.5">
      <c r="A266" s="179"/>
      <c r="B266" s="129" t="s">
        <v>92</v>
      </c>
      <c r="C266" s="133">
        <v>992</v>
      </c>
      <c r="D266" s="73" t="s">
        <v>178</v>
      </c>
      <c r="E266" s="73" t="s">
        <v>162</v>
      </c>
      <c r="F266" s="73" t="s">
        <v>304</v>
      </c>
      <c r="G266" s="73"/>
      <c r="H266" s="130"/>
      <c r="I266" s="128">
        <f>I267+I269</f>
        <v>697442.32</v>
      </c>
      <c r="J266" s="128">
        <f>I266</f>
        <v>697442.32</v>
      </c>
      <c r="K266" s="128">
        <f>K267+K269</f>
        <v>297111.58</v>
      </c>
      <c r="L266" s="128">
        <f t="shared" si="29"/>
        <v>42.6001651290676</v>
      </c>
    </row>
    <row r="267" spans="1:12" s="21" customFormat="1" ht="21.75">
      <c r="A267" s="179"/>
      <c r="B267" s="129" t="s">
        <v>258</v>
      </c>
      <c r="C267" s="133">
        <v>992</v>
      </c>
      <c r="D267" s="73" t="s">
        <v>178</v>
      </c>
      <c r="E267" s="73" t="s">
        <v>162</v>
      </c>
      <c r="F267" s="73" t="s">
        <v>304</v>
      </c>
      <c r="G267" s="73" t="s">
        <v>144</v>
      </c>
      <c r="H267" s="130"/>
      <c r="I267" s="128">
        <v>684442.32</v>
      </c>
      <c r="J267" s="128">
        <f>I267</f>
        <v>684442.32</v>
      </c>
      <c r="K267" s="128">
        <v>284111.58</v>
      </c>
      <c r="L267" s="128">
        <f t="shared" si="29"/>
        <v>41.50993760876739</v>
      </c>
    </row>
    <row r="268" spans="1:12" s="21" customFormat="1" ht="13.5" hidden="1">
      <c r="A268" s="179"/>
      <c r="B268" s="129"/>
      <c r="C268" s="133"/>
      <c r="D268" s="73"/>
      <c r="E268" s="73"/>
      <c r="F268" s="73"/>
      <c r="G268" s="73"/>
      <c r="H268" s="130"/>
      <c r="I268" s="128"/>
      <c r="J268" s="128"/>
      <c r="K268" s="128"/>
      <c r="L268" s="128" t="e">
        <f t="shared" si="29"/>
        <v>#DIV/0!</v>
      </c>
    </row>
    <row r="269" spans="1:12" s="21" customFormat="1" ht="21.75">
      <c r="A269" s="179"/>
      <c r="B269" s="129" t="s">
        <v>420</v>
      </c>
      <c r="C269" s="133">
        <v>992</v>
      </c>
      <c r="D269" s="73" t="s">
        <v>178</v>
      </c>
      <c r="E269" s="73" t="s">
        <v>162</v>
      </c>
      <c r="F269" s="73" t="s">
        <v>304</v>
      </c>
      <c r="G269" s="73" t="s">
        <v>410</v>
      </c>
      <c r="H269" s="130"/>
      <c r="I269" s="128">
        <v>13000</v>
      </c>
      <c r="J269" s="128">
        <v>13000</v>
      </c>
      <c r="K269" s="128">
        <v>13000</v>
      </c>
      <c r="L269" s="128">
        <f t="shared" si="29"/>
        <v>100</v>
      </c>
    </row>
    <row r="270" spans="1:12" s="21" customFormat="1" ht="13.5" hidden="1">
      <c r="A270" s="179"/>
      <c r="B270" s="129"/>
      <c r="C270" s="133">
        <v>992</v>
      </c>
      <c r="D270" s="73" t="s">
        <v>178</v>
      </c>
      <c r="E270" s="73" t="s">
        <v>162</v>
      </c>
      <c r="F270" s="73" t="s">
        <v>461</v>
      </c>
      <c r="G270" s="73"/>
      <c r="H270" s="130"/>
      <c r="I270" s="128"/>
      <c r="J270" s="128"/>
      <c r="K270" s="128"/>
      <c r="L270" s="128" t="e">
        <f t="shared" si="29"/>
        <v>#DIV/0!</v>
      </c>
    </row>
    <row r="271" spans="1:12" s="21" customFormat="1" ht="32.25">
      <c r="A271" s="179"/>
      <c r="B271" s="129" t="s">
        <v>460</v>
      </c>
      <c r="C271" s="133">
        <v>992</v>
      </c>
      <c r="D271" s="73" t="s">
        <v>178</v>
      </c>
      <c r="E271" s="73" t="s">
        <v>162</v>
      </c>
      <c r="F271" s="73" t="s">
        <v>461</v>
      </c>
      <c r="G271" s="73"/>
      <c r="H271" s="130"/>
      <c r="I271" s="128">
        <f>I272</f>
        <v>1126706</v>
      </c>
      <c r="J271" s="128">
        <f>J272</f>
        <v>1126706</v>
      </c>
      <c r="K271" s="128">
        <f>K272</f>
        <v>1126706</v>
      </c>
      <c r="L271" s="128">
        <f t="shared" si="29"/>
        <v>100</v>
      </c>
    </row>
    <row r="272" spans="1:12" s="21" customFormat="1" ht="21.75">
      <c r="A272" s="179"/>
      <c r="B272" s="129" t="s">
        <v>258</v>
      </c>
      <c r="C272" s="133">
        <v>992</v>
      </c>
      <c r="D272" s="73" t="s">
        <v>178</v>
      </c>
      <c r="E272" s="73" t="s">
        <v>162</v>
      </c>
      <c r="F272" s="73" t="s">
        <v>461</v>
      </c>
      <c r="G272" s="73" t="s">
        <v>144</v>
      </c>
      <c r="H272" s="130"/>
      <c r="I272" s="128">
        <v>1126706</v>
      </c>
      <c r="J272" s="128">
        <f>I272</f>
        <v>1126706</v>
      </c>
      <c r="K272" s="128">
        <v>1126706</v>
      </c>
      <c r="L272" s="128">
        <f t="shared" si="29"/>
        <v>100</v>
      </c>
    </row>
    <row r="273" spans="1:12" s="21" customFormat="1" ht="21.75" hidden="1">
      <c r="A273" s="179"/>
      <c r="B273" s="129" t="s">
        <v>415</v>
      </c>
      <c r="C273" s="133">
        <v>992</v>
      </c>
      <c r="D273" s="73" t="s">
        <v>178</v>
      </c>
      <c r="E273" s="73" t="s">
        <v>162</v>
      </c>
      <c r="F273" s="73" t="s">
        <v>381</v>
      </c>
      <c r="G273" s="73" t="s">
        <v>410</v>
      </c>
      <c r="H273" s="130"/>
      <c r="I273" s="128"/>
      <c r="J273" s="128"/>
      <c r="K273" s="128">
        <v>0</v>
      </c>
      <c r="L273" s="128" t="e">
        <f>K273/J273*100</f>
        <v>#DIV/0!</v>
      </c>
    </row>
    <row r="274" spans="1:12" s="21" customFormat="1" ht="13.5" hidden="1">
      <c r="A274" s="179"/>
      <c r="B274" s="180" t="s">
        <v>305</v>
      </c>
      <c r="C274" s="133">
        <v>992</v>
      </c>
      <c r="D274" s="73" t="s">
        <v>178</v>
      </c>
      <c r="E274" s="73" t="s">
        <v>178</v>
      </c>
      <c r="F274" s="73"/>
      <c r="G274" s="73"/>
      <c r="H274" s="130"/>
      <c r="I274" s="128">
        <f aca="true" t="shared" si="34" ref="I274:K278">I275</f>
        <v>0</v>
      </c>
      <c r="J274" s="128">
        <f t="shared" si="34"/>
        <v>0</v>
      </c>
      <c r="K274" s="128">
        <f t="shared" si="34"/>
        <v>0</v>
      </c>
      <c r="L274" s="128" t="e">
        <f t="shared" si="29"/>
        <v>#DIV/0!</v>
      </c>
    </row>
    <row r="275" spans="1:12" s="21" customFormat="1" ht="32.25" hidden="1">
      <c r="A275" s="179"/>
      <c r="B275" s="129" t="s">
        <v>204</v>
      </c>
      <c r="C275" s="133">
        <v>992</v>
      </c>
      <c r="D275" s="73" t="s">
        <v>178</v>
      </c>
      <c r="E275" s="73" t="s">
        <v>178</v>
      </c>
      <c r="F275" s="73" t="s">
        <v>293</v>
      </c>
      <c r="G275" s="73"/>
      <c r="H275" s="130"/>
      <c r="I275" s="128">
        <f t="shared" si="34"/>
        <v>0</v>
      </c>
      <c r="J275" s="128">
        <f t="shared" si="34"/>
        <v>0</v>
      </c>
      <c r="K275" s="128">
        <f t="shared" si="34"/>
        <v>0</v>
      </c>
      <c r="L275" s="128" t="e">
        <f t="shared" si="29"/>
        <v>#DIV/0!</v>
      </c>
    </row>
    <row r="276" spans="1:12" s="21" customFormat="1" ht="13.5" hidden="1">
      <c r="A276" s="179"/>
      <c r="B276" s="129" t="s">
        <v>333</v>
      </c>
      <c r="C276" s="133">
        <v>992</v>
      </c>
      <c r="D276" s="73" t="s">
        <v>178</v>
      </c>
      <c r="E276" s="73" t="s">
        <v>178</v>
      </c>
      <c r="F276" s="73" t="s">
        <v>294</v>
      </c>
      <c r="G276" s="73"/>
      <c r="H276" s="130"/>
      <c r="I276" s="128">
        <f t="shared" si="34"/>
        <v>0</v>
      </c>
      <c r="J276" s="128">
        <f t="shared" si="34"/>
        <v>0</v>
      </c>
      <c r="K276" s="128">
        <f t="shared" si="34"/>
        <v>0</v>
      </c>
      <c r="L276" s="128" t="e">
        <f t="shared" si="29"/>
        <v>#DIV/0!</v>
      </c>
    </row>
    <row r="277" spans="1:12" s="21" customFormat="1" ht="21.75" hidden="1">
      <c r="A277" s="179"/>
      <c r="B277" s="180" t="s">
        <v>307</v>
      </c>
      <c r="C277" s="133">
        <v>992</v>
      </c>
      <c r="D277" s="73" t="s">
        <v>178</v>
      </c>
      <c r="E277" s="73" t="s">
        <v>178</v>
      </c>
      <c r="F277" s="73" t="s">
        <v>306</v>
      </c>
      <c r="G277" s="73"/>
      <c r="H277" s="130"/>
      <c r="I277" s="128">
        <f t="shared" si="34"/>
        <v>0</v>
      </c>
      <c r="J277" s="128">
        <f t="shared" si="34"/>
        <v>0</v>
      </c>
      <c r="K277" s="128">
        <f t="shared" si="34"/>
        <v>0</v>
      </c>
      <c r="L277" s="128" t="e">
        <f t="shared" si="29"/>
        <v>#DIV/0!</v>
      </c>
    </row>
    <row r="278" spans="1:12" s="21" customFormat="1" ht="78.75" customHeight="1" hidden="1">
      <c r="A278" s="179"/>
      <c r="B278" s="185" t="s">
        <v>309</v>
      </c>
      <c r="C278" s="133">
        <v>992</v>
      </c>
      <c r="D278" s="73" t="s">
        <v>178</v>
      </c>
      <c r="E278" s="73" t="s">
        <v>178</v>
      </c>
      <c r="F278" s="73" t="s">
        <v>308</v>
      </c>
      <c r="G278" s="73"/>
      <c r="H278" s="130"/>
      <c r="I278" s="128">
        <f t="shared" si="34"/>
        <v>0</v>
      </c>
      <c r="J278" s="128">
        <f t="shared" si="34"/>
        <v>0</v>
      </c>
      <c r="K278" s="128">
        <f t="shared" si="34"/>
        <v>0</v>
      </c>
      <c r="L278" s="128" t="e">
        <f t="shared" si="29"/>
        <v>#DIV/0!</v>
      </c>
    </row>
    <row r="279" spans="1:12" s="21" customFormat="1" ht="21.75" hidden="1">
      <c r="A279" s="179"/>
      <c r="B279" s="129" t="s">
        <v>258</v>
      </c>
      <c r="C279" s="133">
        <v>992</v>
      </c>
      <c r="D279" s="73" t="s">
        <v>178</v>
      </c>
      <c r="E279" s="73" t="s">
        <v>178</v>
      </c>
      <c r="F279" s="73" t="s">
        <v>308</v>
      </c>
      <c r="G279" s="73" t="s">
        <v>144</v>
      </c>
      <c r="H279" s="130"/>
      <c r="I279" s="128"/>
      <c r="J279" s="128"/>
      <c r="K279" s="128"/>
      <c r="L279" s="128" t="e">
        <f t="shared" si="29"/>
        <v>#DIV/0!</v>
      </c>
    </row>
    <row r="280" spans="1:12" s="21" customFormat="1" ht="12.75" hidden="1">
      <c r="A280" s="178">
        <v>7</v>
      </c>
      <c r="B280" s="124" t="s">
        <v>93</v>
      </c>
      <c r="C280" s="132">
        <v>992</v>
      </c>
      <c r="D280" s="125" t="s">
        <v>180</v>
      </c>
      <c r="E280" s="125"/>
      <c r="F280" s="125"/>
      <c r="G280" s="125"/>
      <c r="H280" s="126"/>
      <c r="I280" s="127">
        <f>I281</f>
        <v>0</v>
      </c>
      <c r="J280" s="127">
        <f>I280</f>
        <v>0</v>
      </c>
      <c r="K280" s="127">
        <f aca="true" t="shared" si="35" ref="K280:K288">K281</f>
        <v>0</v>
      </c>
      <c r="L280" s="127" t="e">
        <f t="shared" si="29"/>
        <v>#DIV/0!</v>
      </c>
    </row>
    <row r="281" spans="1:12" s="21" customFormat="1" ht="13.5" hidden="1">
      <c r="A281" s="179"/>
      <c r="B281" s="129" t="s">
        <v>382</v>
      </c>
      <c r="C281" s="133">
        <v>992</v>
      </c>
      <c r="D281" s="73" t="s">
        <v>180</v>
      </c>
      <c r="E281" s="73" t="s">
        <v>180</v>
      </c>
      <c r="F281" s="73"/>
      <c r="G281" s="73"/>
      <c r="H281" s="130"/>
      <c r="I281" s="128">
        <f>I282</f>
        <v>0</v>
      </c>
      <c r="J281" s="128">
        <f>I281</f>
        <v>0</v>
      </c>
      <c r="K281" s="128">
        <f t="shared" si="35"/>
        <v>0</v>
      </c>
      <c r="L281" s="128" t="e">
        <f t="shared" si="29"/>
        <v>#DIV/0!</v>
      </c>
    </row>
    <row r="282" spans="1:12" s="21" customFormat="1" ht="21.75" hidden="1">
      <c r="A282" s="179"/>
      <c r="B282" s="129" t="s">
        <v>205</v>
      </c>
      <c r="C282" s="133">
        <v>992</v>
      </c>
      <c r="D282" s="73" t="s">
        <v>180</v>
      </c>
      <c r="E282" s="73" t="s">
        <v>180</v>
      </c>
      <c r="F282" s="73" t="s">
        <v>310</v>
      </c>
      <c r="G282" s="73"/>
      <c r="H282" s="130"/>
      <c r="I282" s="128">
        <f>I283</f>
        <v>0</v>
      </c>
      <c r="J282" s="128">
        <f>I282</f>
        <v>0</v>
      </c>
      <c r="K282" s="128">
        <f t="shared" si="35"/>
        <v>0</v>
      </c>
      <c r="L282" s="128" t="e">
        <f t="shared" si="29"/>
        <v>#DIV/0!</v>
      </c>
    </row>
    <row r="283" spans="1:12" s="21" customFormat="1" ht="13.5" hidden="1">
      <c r="A283" s="179"/>
      <c r="B283" s="129" t="s">
        <v>333</v>
      </c>
      <c r="C283" s="133">
        <v>992</v>
      </c>
      <c r="D283" s="73" t="s">
        <v>180</v>
      </c>
      <c r="E283" s="73" t="s">
        <v>180</v>
      </c>
      <c r="F283" s="73" t="s">
        <v>311</v>
      </c>
      <c r="G283" s="73"/>
      <c r="H283" s="130"/>
      <c r="I283" s="128">
        <f>I287+I284</f>
        <v>0</v>
      </c>
      <c r="J283" s="128">
        <f>J287+J284</f>
        <v>0</v>
      </c>
      <c r="K283" s="128">
        <f>K287+K284</f>
        <v>0</v>
      </c>
      <c r="L283" s="128" t="e">
        <f t="shared" si="29"/>
        <v>#DIV/0!</v>
      </c>
    </row>
    <row r="284" spans="1:12" s="21" customFormat="1" ht="32.25" hidden="1">
      <c r="A284" s="179"/>
      <c r="B284" s="129" t="s">
        <v>383</v>
      </c>
      <c r="C284" s="133">
        <v>992</v>
      </c>
      <c r="D284" s="73" t="s">
        <v>180</v>
      </c>
      <c r="E284" s="73" t="s">
        <v>180</v>
      </c>
      <c r="F284" s="73" t="s">
        <v>384</v>
      </c>
      <c r="G284" s="73"/>
      <c r="H284" s="130"/>
      <c r="I284" s="128">
        <f aca="true" t="shared" si="36" ref="I284:K285">I285</f>
        <v>0</v>
      </c>
      <c r="J284" s="128">
        <f t="shared" si="36"/>
        <v>0</v>
      </c>
      <c r="K284" s="128">
        <f t="shared" si="36"/>
        <v>0</v>
      </c>
      <c r="L284" s="128" t="e">
        <f t="shared" si="29"/>
        <v>#DIV/0!</v>
      </c>
    </row>
    <row r="285" spans="1:12" s="21" customFormat="1" ht="21.75" hidden="1">
      <c r="A285" s="179"/>
      <c r="B285" s="129" t="s">
        <v>385</v>
      </c>
      <c r="C285" s="133">
        <v>992</v>
      </c>
      <c r="D285" s="73" t="s">
        <v>180</v>
      </c>
      <c r="E285" s="73" t="s">
        <v>180</v>
      </c>
      <c r="F285" s="73" t="s">
        <v>386</v>
      </c>
      <c r="G285" s="73"/>
      <c r="H285" s="130"/>
      <c r="I285" s="128">
        <f t="shared" si="36"/>
        <v>0</v>
      </c>
      <c r="J285" s="128">
        <f t="shared" si="36"/>
        <v>0</v>
      </c>
      <c r="K285" s="128">
        <f t="shared" si="36"/>
        <v>0</v>
      </c>
      <c r="L285" s="128" t="e">
        <f t="shared" si="29"/>
        <v>#DIV/0!</v>
      </c>
    </row>
    <row r="286" spans="1:12" s="21" customFormat="1" ht="21.75" hidden="1">
      <c r="A286" s="179"/>
      <c r="B286" s="129" t="s">
        <v>258</v>
      </c>
      <c r="C286" s="133">
        <v>992</v>
      </c>
      <c r="D286" s="73" t="s">
        <v>180</v>
      </c>
      <c r="E286" s="73" t="s">
        <v>180</v>
      </c>
      <c r="F286" s="73" t="s">
        <v>386</v>
      </c>
      <c r="G286" s="73" t="s">
        <v>144</v>
      </c>
      <c r="H286" s="130"/>
      <c r="I286" s="128">
        <v>0</v>
      </c>
      <c r="J286" s="128">
        <v>0</v>
      </c>
      <c r="K286" s="128">
        <v>0</v>
      </c>
      <c r="L286" s="128" t="e">
        <f t="shared" si="29"/>
        <v>#DIV/0!</v>
      </c>
    </row>
    <row r="287" spans="1:12" s="21" customFormat="1" ht="22.5" hidden="1">
      <c r="A287" s="179"/>
      <c r="B287" s="191" t="s">
        <v>313</v>
      </c>
      <c r="C287" s="133">
        <v>992</v>
      </c>
      <c r="D287" s="73" t="s">
        <v>180</v>
      </c>
      <c r="E287" s="73" t="s">
        <v>180</v>
      </c>
      <c r="F287" s="73" t="s">
        <v>312</v>
      </c>
      <c r="G287" s="73"/>
      <c r="H287" s="130"/>
      <c r="I287" s="128">
        <f>I288</f>
        <v>0</v>
      </c>
      <c r="J287" s="128">
        <f>J288</f>
        <v>0</v>
      </c>
      <c r="K287" s="128">
        <f t="shared" si="35"/>
        <v>0</v>
      </c>
      <c r="L287" s="128" t="e">
        <f t="shared" si="29"/>
        <v>#DIV/0!</v>
      </c>
    </row>
    <row r="288" spans="1:12" s="21" customFormat="1" ht="21.75" hidden="1">
      <c r="A288" s="179"/>
      <c r="B288" s="129" t="s">
        <v>94</v>
      </c>
      <c r="C288" s="133">
        <v>992</v>
      </c>
      <c r="D288" s="73" t="s">
        <v>180</v>
      </c>
      <c r="E288" s="73" t="s">
        <v>180</v>
      </c>
      <c r="F288" s="73" t="s">
        <v>314</v>
      </c>
      <c r="G288" s="73"/>
      <c r="H288" s="130"/>
      <c r="I288" s="128"/>
      <c r="J288" s="128">
        <f aca="true" t="shared" si="37" ref="J288:J293">I288</f>
        <v>0</v>
      </c>
      <c r="K288" s="128">
        <f t="shared" si="35"/>
        <v>0</v>
      </c>
      <c r="L288" s="128" t="e">
        <f t="shared" si="29"/>
        <v>#DIV/0!</v>
      </c>
    </row>
    <row r="289" spans="1:12" s="21" customFormat="1" ht="21.75" hidden="1">
      <c r="A289" s="179"/>
      <c r="B289" s="129" t="s">
        <v>258</v>
      </c>
      <c r="C289" s="133">
        <v>992</v>
      </c>
      <c r="D289" s="73" t="s">
        <v>180</v>
      </c>
      <c r="E289" s="73" t="s">
        <v>180</v>
      </c>
      <c r="F289" s="73" t="s">
        <v>314</v>
      </c>
      <c r="G289" s="73" t="s">
        <v>144</v>
      </c>
      <c r="H289" s="130"/>
      <c r="I289" s="128"/>
      <c r="J289" s="128"/>
      <c r="K289" s="128"/>
      <c r="L289" s="128" t="e">
        <f t="shared" si="29"/>
        <v>#DIV/0!</v>
      </c>
    </row>
    <row r="290" spans="1:12" s="21" customFormat="1" ht="21.75" hidden="1">
      <c r="A290" s="179"/>
      <c r="B290" s="129" t="s">
        <v>33</v>
      </c>
      <c r="C290" s="133">
        <v>200</v>
      </c>
      <c r="D290" s="73"/>
      <c r="E290" s="73"/>
      <c r="F290" s="73"/>
      <c r="G290" s="73"/>
      <c r="H290" s="130"/>
      <c r="I290" s="128">
        <v>1000</v>
      </c>
      <c r="J290" s="127">
        <f t="shared" si="37"/>
        <v>1000</v>
      </c>
      <c r="K290" s="128">
        <v>1000</v>
      </c>
      <c r="L290" s="127">
        <f t="shared" si="29"/>
        <v>100</v>
      </c>
    </row>
    <row r="291" spans="1:12" s="21" customFormat="1" ht="21.75" hidden="1">
      <c r="A291" s="179"/>
      <c r="B291" s="129" t="s">
        <v>34</v>
      </c>
      <c r="C291" s="133">
        <v>200</v>
      </c>
      <c r="D291" s="73"/>
      <c r="E291" s="73"/>
      <c r="F291" s="73"/>
      <c r="G291" s="73"/>
      <c r="H291" s="130"/>
      <c r="I291" s="128">
        <v>1000</v>
      </c>
      <c r="J291" s="127">
        <f t="shared" si="37"/>
        <v>1000</v>
      </c>
      <c r="K291" s="128">
        <v>1000</v>
      </c>
      <c r="L291" s="127">
        <f t="shared" si="29"/>
        <v>100</v>
      </c>
    </row>
    <row r="292" spans="1:12" s="21" customFormat="1" ht="13.5" hidden="1">
      <c r="A292" s="179"/>
      <c r="B292" s="129" t="s">
        <v>40</v>
      </c>
      <c r="C292" s="133">
        <v>200</v>
      </c>
      <c r="D292" s="73"/>
      <c r="E292" s="73"/>
      <c r="F292" s="73"/>
      <c r="G292" s="73"/>
      <c r="H292" s="130"/>
      <c r="I292" s="128">
        <v>1000</v>
      </c>
      <c r="J292" s="127">
        <f t="shared" si="37"/>
        <v>1000</v>
      </c>
      <c r="K292" s="128">
        <v>1000</v>
      </c>
      <c r="L292" s="127">
        <f t="shared" si="29"/>
        <v>100</v>
      </c>
    </row>
    <row r="293" spans="1:12" s="21" customFormat="1" ht="13.5" hidden="1">
      <c r="A293" s="179"/>
      <c r="B293" s="129" t="s">
        <v>41</v>
      </c>
      <c r="C293" s="133">
        <v>200</v>
      </c>
      <c r="D293" s="73"/>
      <c r="E293" s="73"/>
      <c r="F293" s="73"/>
      <c r="G293" s="73"/>
      <c r="H293" s="130"/>
      <c r="I293" s="128">
        <v>1000</v>
      </c>
      <c r="J293" s="127">
        <f t="shared" si="37"/>
        <v>1000</v>
      </c>
      <c r="K293" s="128">
        <v>1000</v>
      </c>
      <c r="L293" s="127">
        <f t="shared" si="29"/>
        <v>100</v>
      </c>
    </row>
    <row r="294" spans="1:12" s="21" customFormat="1" ht="12.75">
      <c r="A294" s="178">
        <v>7</v>
      </c>
      <c r="B294" s="124" t="s">
        <v>95</v>
      </c>
      <c r="C294" s="132">
        <v>992</v>
      </c>
      <c r="D294" s="125" t="s">
        <v>184</v>
      </c>
      <c r="E294" s="125"/>
      <c r="F294" s="125"/>
      <c r="G294" s="125"/>
      <c r="H294" s="126"/>
      <c r="I294" s="127">
        <f>I295</f>
        <v>5819607.98</v>
      </c>
      <c r="J294" s="127">
        <f>I294</f>
        <v>5819607.98</v>
      </c>
      <c r="K294" s="127">
        <f>K295</f>
        <v>5763231.4399999995</v>
      </c>
      <c r="L294" s="127">
        <f t="shared" si="29"/>
        <v>99.03126567642103</v>
      </c>
    </row>
    <row r="295" spans="1:12" s="21" customFormat="1" ht="13.5">
      <c r="A295" s="179"/>
      <c r="B295" s="129" t="s">
        <v>96</v>
      </c>
      <c r="C295" s="133">
        <v>992</v>
      </c>
      <c r="D295" s="73" t="s">
        <v>184</v>
      </c>
      <c r="E295" s="73" t="s">
        <v>135</v>
      </c>
      <c r="F295" s="73"/>
      <c r="G295" s="73"/>
      <c r="H295" s="130"/>
      <c r="I295" s="128">
        <f>I296+I347</f>
        <v>5819607.98</v>
      </c>
      <c r="J295" s="128">
        <f aca="true" t="shared" si="38" ref="I295:K296">J296</f>
        <v>5819607.98</v>
      </c>
      <c r="K295" s="128">
        <f>K296</f>
        <v>5763231.4399999995</v>
      </c>
      <c r="L295" s="128">
        <f t="shared" si="29"/>
        <v>99.03126567642103</v>
      </c>
    </row>
    <row r="296" spans="1:12" s="21" customFormat="1" ht="21.75">
      <c r="A296" s="179"/>
      <c r="B296" s="129" t="s">
        <v>206</v>
      </c>
      <c r="C296" s="133">
        <v>992</v>
      </c>
      <c r="D296" s="73" t="s">
        <v>184</v>
      </c>
      <c r="E296" s="73" t="s">
        <v>135</v>
      </c>
      <c r="F296" s="73" t="s">
        <v>315</v>
      </c>
      <c r="G296" s="73"/>
      <c r="H296" s="130"/>
      <c r="I296" s="128">
        <f t="shared" si="38"/>
        <v>5819607.98</v>
      </c>
      <c r="J296" s="128">
        <f t="shared" si="38"/>
        <v>5819607.98</v>
      </c>
      <c r="K296" s="128">
        <f t="shared" si="38"/>
        <v>5763231.4399999995</v>
      </c>
      <c r="L296" s="128">
        <f t="shared" si="29"/>
        <v>99.03126567642103</v>
      </c>
    </row>
    <row r="297" spans="1:12" s="21" customFormat="1" ht="13.5">
      <c r="A297" s="179"/>
      <c r="B297" s="129" t="s">
        <v>333</v>
      </c>
      <c r="C297" s="133">
        <v>992</v>
      </c>
      <c r="D297" s="73" t="s">
        <v>184</v>
      </c>
      <c r="E297" s="73" t="s">
        <v>135</v>
      </c>
      <c r="F297" s="73" t="s">
        <v>316</v>
      </c>
      <c r="G297" s="73"/>
      <c r="H297" s="130"/>
      <c r="I297" s="128">
        <f>I298+I343+I346</f>
        <v>5819607.98</v>
      </c>
      <c r="J297" s="128">
        <f>I297</f>
        <v>5819607.98</v>
      </c>
      <c r="K297" s="181">
        <f>K298+K346+K343</f>
        <v>5763231.4399999995</v>
      </c>
      <c r="L297" s="128">
        <f t="shared" si="29"/>
        <v>99.03126567642103</v>
      </c>
    </row>
    <row r="298" spans="1:12" s="21" customFormat="1" ht="13.5">
      <c r="A298" s="179"/>
      <c r="B298" s="180" t="s">
        <v>318</v>
      </c>
      <c r="C298" s="133">
        <v>992</v>
      </c>
      <c r="D298" s="73" t="s">
        <v>184</v>
      </c>
      <c r="E298" s="73" t="s">
        <v>135</v>
      </c>
      <c r="F298" s="73" t="s">
        <v>317</v>
      </c>
      <c r="G298" s="73"/>
      <c r="H298" s="130"/>
      <c r="I298" s="128">
        <f>I299+I338+I340+I332</f>
        <v>5719407.98</v>
      </c>
      <c r="J298" s="128">
        <f>I298</f>
        <v>5719407.98</v>
      </c>
      <c r="K298" s="128">
        <f>K299+K340+K338+K332</f>
        <v>5663031.4399999995</v>
      </c>
      <c r="L298" s="128">
        <f t="shared" si="29"/>
        <v>99.01429413328893</v>
      </c>
    </row>
    <row r="299" spans="1:12" s="21" customFormat="1" ht="37.5" customHeight="1">
      <c r="A299" s="179"/>
      <c r="B299" s="129" t="s">
        <v>98</v>
      </c>
      <c r="C299" s="133">
        <v>992</v>
      </c>
      <c r="D299" s="73" t="s">
        <v>184</v>
      </c>
      <c r="E299" s="73" t="s">
        <v>135</v>
      </c>
      <c r="F299" s="73" t="s">
        <v>319</v>
      </c>
      <c r="G299" s="73"/>
      <c r="H299" s="130"/>
      <c r="I299" s="128">
        <f>I300+I311+I331</f>
        <v>5210616.98</v>
      </c>
      <c r="J299" s="128">
        <f>J300+J311+J331</f>
        <v>5210616.98</v>
      </c>
      <c r="K299" s="128">
        <f>K300+K311+K331</f>
        <v>5154241.9399999995</v>
      </c>
      <c r="L299" s="128">
        <f t="shared" si="29"/>
        <v>98.91807361361646</v>
      </c>
    </row>
    <row r="300" spans="1:12" s="21" customFormat="1" ht="43.5">
      <c r="A300" s="179"/>
      <c r="B300" s="129" t="s">
        <v>21</v>
      </c>
      <c r="C300" s="133">
        <v>992</v>
      </c>
      <c r="D300" s="73" t="s">
        <v>184</v>
      </c>
      <c r="E300" s="73" t="s">
        <v>135</v>
      </c>
      <c r="F300" s="73" t="s">
        <v>319</v>
      </c>
      <c r="G300" s="73" t="s">
        <v>143</v>
      </c>
      <c r="H300" s="130"/>
      <c r="I300" s="128">
        <v>4727100</v>
      </c>
      <c r="J300" s="128">
        <f>I300</f>
        <v>4727100</v>
      </c>
      <c r="K300" s="128">
        <v>4724309.26</v>
      </c>
      <c r="L300" s="128">
        <f t="shared" si="29"/>
        <v>99.94096295826193</v>
      </c>
    </row>
    <row r="301" spans="1:12" s="21" customFormat="1" ht="13.5" hidden="1">
      <c r="A301" s="179"/>
      <c r="B301" s="129" t="s">
        <v>99</v>
      </c>
      <c r="C301" s="133">
        <v>200</v>
      </c>
      <c r="D301" s="73"/>
      <c r="E301" s="73"/>
      <c r="F301" s="73"/>
      <c r="G301" s="73"/>
      <c r="H301" s="130"/>
      <c r="I301" s="128">
        <v>2024500</v>
      </c>
      <c r="J301" s="128">
        <f aca="true" t="shared" si="39" ref="J301:J310">I301</f>
        <v>2024500</v>
      </c>
      <c r="K301" s="128">
        <v>313986.34</v>
      </c>
      <c r="L301" s="128">
        <f t="shared" si="29"/>
        <v>15.509327735243271</v>
      </c>
    </row>
    <row r="302" spans="1:12" s="21" customFormat="1" ht="13.5" hidden="1">
      <c r="A302" s="179"/>
      <c r="B302" s="129" t="s">
        <v>100</v>
      </c>
      <c r="C302" s="133">
        <v>200</v>
      </c>
      <c r="D302" s="73"/>
      <c r="E302" s="73"/>
      <c r="F302" s="73"/>
      <c r="G302" s="73"/>
      <c r="H302" s="130"/>
      <c r="I302" s="128">
        <v>2009500</v>
      </c>
      <c r="J302" s="128">
        <f t="shared" si="39"/>
        <v>2009500</v>
      </c>
      <c r="K302" s="128">
        <v>313986.34</v>
      </c>
      <c r="L302" s="128">
        <f t="shared" si="29"/>
        <v>15.625097785518788</v>
      </c>
    </row>
    <row r="303" spans="1:12" s="21" customFormat="1" ht="13.5" hidden="1">
      <c r="A303" s="179"/>
      <c r="B303" s="129" t="s">
        <v>24</v>
      </c>
      <c r="C303" s="133">
        <v>200</v>
      </c>
      <c r="D303" s="73"/>
      <c r="E303" s="73"/>
      <c r="F303" s="73"/>
      <c r="G303" s="73"/>
      <c r="H303" s="130"/>
      <c r="I303" s="128">
        <v>2009500</v>
      </c>
      <c r="J303" s="128">
        <f t="shared" si="39"/>
        <v>2009500</v>
      </c>
      <c r="K303" s="128">
        <v>313986.34</v>
      </c>
      <c r="L303" s="128">
        <f t="shared" si="29"/>
        <v>15.625097785518788</v>
      </c>
    </row>
    <row r="304" spans="1:12" s="21" customFormat="1" ht="13.5" hidden="1">
      <c r="A304" s="179"/>
      <c r="B304" s="129" t="s">
        <v>25</v>
      </c>
      <c r="C304" s="133">
        <v>200</v>
      </c>
      <c r="D304" s="73"/>
      <c r="E304" s="73"/>
      <c r="F304" s="73"/>
      <c r="G304" s="73"/>
      <c r="H304" s="130"/>
      <c r="I304" s="128">
        <v>2009500</v>
      </c>
      <c r="J304" s="128">
        <f t="shared" si="39"/>
        <v>2009500</v>
      </c>
      <c r="K304" s="128">
        <v>313986.34</v>
      </c>
      <c r="L304" s="128">
        <f t="shared" si="29"/>
        <v>15.625097785518788</v>
      </c>
    </row>
    <row r="305" spans="1:12" s="21" customFormat="1" ht="13.5" hidden="1">
      <c r="A305" s="179"/>
      <c r="B305" s="129" t="s">
        <v>26</v>
      </c>
      <c r="C305" s="133">
        <v>200</v>
      </c>
      <c r="D305" s="73"/>
      <c r="E305" s="73"/>
      <c r="F305" s="73"/>
      <c r="G305" s="73"/>
      <c r="H305" s="130"/>
      <c r="I305" s="128">
        <v>1543200</v>
      </c>
      <c r="J305" s="128">
        <f t="shared" si="39"/>
        <v>1543200</v>
      </c>
      <c r="K305" s="128">
        <v>257802.04</v>
      </c>
      <c r="L305" s="128">
        <f t="shared" si="29"/>
        <v>16.705679108346295</v>
      </c>
    </row>
    <row r="306" spans="1:12" s="21" customFormat="1" ht="13.5" hidden="1">
      <c r="A306" s="179"/>
      <c r="B306" s="129" t="s">
        <v>27</v>
      </c>
      <c r="C306" s="133">
        <v>200</v>
      </c>
      <c r="D306" s="73"/>
      <c r="E306" s="73"/>
      <c r="F306" s="73"/>
      <c r="G306" s="73"/>
      <c r="H306" s="130"/>
      <c r="I306" s="128">
        <v>466300</v>
      </c>
      <c r="J306" s="128">
        <f t="shared" si="39"/>
        <v>466300</v>
      </c>
      <c r="K306" s="128">
        <v>56184.3</v>
      </c>
      <c r="L306" s="128">
        <f t="shared" si="29"/>
        <v>12.048959897061978</v>
      </c>
    </row>
    <row r="307" spans="1:12" s="21" customFormat="1" ht="21.75" hidden="1">
      <c r="A307" s="179"/>
      <c r="B307" s="129" t="s">
        <v>101</v>
      </c>
      <c r="C307" s="133">
        <v>200</v>
      </c>
      <c r="D307" s="73"/>
      <c r="E307" s="73"/>
      <c r="F307" s="73"/>
      <c r="G307" s="73"/>
      <c r="H307" s="130"/>
      <c r="I307" s="128">
        <v>15000</v>
      </c>
      <c r="J307" s="128">
        <f t="shared" si="39"/>
        <v>15000</v>
      </c>
      <c r="K307" s="128" t="s">
        <v>30</v>
      </c>
      <c r="L307" s="128" t="e">
        <f t="shared" si="29"/>
        <v>#VALUE!</v>
      </c>
    </row>
    <row r="308" spans="1:12" s="21" customFormat="1" ht="13.5" hidden="1">
      <c r="A308" s="179"/>
      <c r="B308" s="129" t="s">
        <v>24</v>
      </c>
      <c r="C308" s="133">
        <v>200</v>
      </c>
      <c r="D308" s="73"/>
      <c r="E308" s="73"/>
      <c r="F308" s="73"/>
      <c r="G308" s="73"/>
      <c r="H308" s="130"/>
      <c r="I308" s="128">
        <v>15000</v>
      </c>
      <c r="J308" s="128">
        <f t="shared" si="39"/>
        <v>15000</v>
      </c>
      <c r="K308" s="128" t="s">
        <v>30</v>
      </c>
      <c r="L308" s="128" t="e">
        <f t="shared" si="29"/>
        <v>#VALUE!</v>
      </c>
    </row>
    <row r="309" spans="1:12" s="21" customFormat="1" ht="13.5" hidden="1">
      <c r="A309" s="179"/>
      <c r="B309" s="129" t="s">
        <v>25</v>
      </c>
      <c r="C309" s="133">
        <v>200</v>
      </c>
      <c r="D309" s="73"/>
      <c r="E309" s="73"/>
      <c r="F309" s="73"/>
      <c r="G309" s="73"/>
      <c r="H309" s="130"/>
      <c r="I309" s="128">
        <v>15000</v>
      </c>
      <c r="J309" s="128">
        <f t="shared" si="39"/>
        <v>15000</v>
      </c>
      <c r="K309" s="128" t="s">
        <v>30</v>
      </c>
      <c r="L309" s="128" t="e">
        <f t="shared" si="29"/>
        <v>#VALUE!</v>
      </c>
    </row>
    <row r="310" spans="1:12" s="21" customFormat="1" ht="13.5" hidden="1">
      <c r="A310" s="179"/>
      <c r="B310" s="129" t="s">
        <v>31</v>
      </c>
      <c r="C310" s="133">
        <v>200</v>
      </c>
      <c r="D310" s="73"/>
      <c r="E310" s="73"/>
      <c r="F310" s="73"/>
      <c r="G310" s="73"/>
      <c r="H310" s="130"/>
      <c r="I310" s="128">
        <v>15000</v>
      </c>
      <c r="J310" s="128">
        <f t="shared" si="39"/>
        <v>15000</v>
      </c>
      <c r="K310" s="128" t="s">
        <v>30</v>
      </c>
      <c r="L310" s="128" t="e">
        <f t="shared" si="29"/>
        <v>#VALUE!</v>
      </c>
    </row>
    <row r="311" spans="1:12" s="21" customFormat="1" ht="21.75">
      <c r="A311" s="179"/>
      <c r="B311" s="129" t="s">
        <v>258</v>
      </c>
      <c r="C311" s="133">
        <v>992</v>
      </c>
      <c r="D311" s="73" t="s">
        <v>184</v>
      </c>
      <c r="E311" s="73" t="s">
        <v>135</v>
      </c>
      <c r="F311" s="73" t="s">
        <v>319</v>
      </c>
      <c r="G311" s="73" t="s">
        <v>144</v>
      </c>
      <c r="H311" s="130"/>
      <c r="I311" s="128">
        <v>474305.98</v>
      </c>
      <c r="J311" s="128">
        <f>I311</f>
        <v>474305.98</v>
      </c>
      <c r="K311" s="128">
        <v>420721.68</v>
      </c>
      <c r="L311" s="128">
        <f t="shared" si="29"/>
        <v>88.70258814784499</v>
      </c>
    </row>
    <row r="312" spans="1:12" s="21" customFormat="1" ht="21.75" hidden="1">
      <c r="A312" s="179"/>
      <c r="B312" s="129" t="s">
        <v>33</v>
      </c>
      <c r="C312" s="133">
        <v>200</v>
      </c>
      <c r="D312" s="73"/>
      <c r="E312" s="73"/>
      <c r="F312" s="73"/>
      <c r="G312" s="73"/>
      <c r="H312" s="130"/>
      <c r="I312" s="128">
        <v>301944.22</v>
      </c>
      <c r="J312" s="128">
        <f>I312</f>
        <v>301944.22</v>
      </c>
      <c r="K312" s="128">
        <v>98450.62</v>
      </c>
      <c r="L312" s="128">
        <f t="shared" si="29"/>
        <v>32.6055653590587</v>
      </c>
    </row>
    <row r="313" spans="1:12" s="21" customFormat="1" ht="21.75" hidden="1">
      <c r="A313" s="179"/>
      <c r="B313" s="129" t="s">
        <v>69</v>
      </c>
      <c r="C313" s="133">
        <v>200</v>
      </c>
      <c r="D313" s="73"/>
      <c r="E313" s="73"/>
      <c r="F313" s="73"/>
      <c r="G313" s="73"/>
      <c r="H313" s="130"/>
      <c r="I313" s="128">
        <v>74000</v>
      </c>
      <c r="J313" s="128">
        <f>I313</f>
        <v>74000</v>
      </c>
      <c r="K313" s="128">
        <v>3031.56</v>
      </c>
      <c r="L313" s="128">
        <f t="shared" si="29"/>
        <v>4.096702702702703</v>
      </c>
    </row>
    <row r="314" spans="1:12" s="21" customFormat="1" ht="13.5" hidden="1">
      <c r="A314" s="179"/>
      <c r="B314" s="129" t="s">
        <v>24</v>
      </c>
      <c r="C314" s="133">
        <v>200</v>
      </c>
      <c r="D314" s="73"/>
      <c r="E314" s="73"/>
      <c r="F314" s="73"/>
      <c r="G314" s="73"/>
      <c r="H314" s="130"/>
      <c r="I314" s="128">
        <v>49000</v>
      </c>
      <c r="J314" s="128">
        <f>I314</f>
        <v>49000</v>
      </c>
      <c r="K314" s="128">
        <v>3031.56</v>
      </c>
      <c r="L314" s="128">
        <f t="shared" si="29"/>
        <v>6.186857142857143</v>
      </c>
    </row>
    <row r="315" spans="1:12" s="21" customFormat="1" ht="13.5" hidden="1">
      <c r="A315" s="179"/>
      <c r="B315" s="129" t="s">
        <v>35</v>
      </c>
      <c r="C315" s="133">
        <v>200</v>
      </c>
      <c r="D315" s="73"/>
      <c r="E315" s="73"/>
      <c r="F315" s="73"/>
      <c r="G315" s="73"/>
      <c r="H315" s="130"/>
      <c r="I315" s="128">
        <v>49000</v>
      </c>
      <c r="J315" s="128">
        <f aca="true" t="shared" si="40" ref="J315:J357">I315</f>
        <v>49000</v>
      </c>
      <c r="K315" s="128">
        <v>3031.56</v>
      </c>
      <c r="L315" s="128">
        <f aca="true" t="shared" si="41" ref="L315:L357">(K315/J315)*100</f>
        <v>6.186857142857143</v>
      </c>
    </row>
    <row r="316" spans="1:12" s="21" customFormat="1" ht="13.5" hidden="1">
      <c r="A316" s="179"/>
      <c r="B316" s="129" t="s">
        <v>70</v>
      </c>
      <c r="C316" s="133">
        <v>200</v>
      </c>
      <c r="D316" s="73"/>
      <c r="E316" s="73"/>
      <c r="F316" s="73"/>
      <c r="G316" s="73"/>
      <c r="H316" s="130"/>
      <c r="I316" s="128">
        <v>41000</v>
      </c>
      <c r="J316" s="128">
        <f t="shared" si="40"/>
        <v>41000</v>
      </c>
      <c r="K316" s="128">
        <v>3031.56</v>
      </c>
      <c r="L316" s="128">
        <f t="shared" si="41"/>
        <v>7.394048780487806</v>
      </c>
    </row>
    <row r="317" spans="1:12" s="21" customFormat="1" ht="13.5" hidden="1">
      <c r="A317" s="179"/>
      <c r="B317" s="129" t="s">
        <v>38</v>
      </c>
      <c r="C317" s="133">
        <v>200</v>
      </c>
      <c r="D317" s="73"/>
      <c r="E317" s="73"/>
      <c r="F317" s="73"/>
      <c r="G317" s="73"/>
      <c r="H317" s="130"/>
      <c r="I317" s="128">
        <v>2000</v>
      </c>
      <c r="J317" s="128">
        <f t="shared" si="40"/>
        <v>2000</v>
      </c>
      <c r="K317" s="128" t="s">
        <v>30</v>
      </c>
      <c r="L317" s="128" t="e">
        <f t="shared" si="41"/>
        <v>#VALUE!</v>
      </c>
    </row>
    <row r="318" spans="1:12" s="21" customFormat="1" ht="13.5" hidden="1">
      <c r="A318" s="179"/>
      <c r="B318" s="129" t="s">
        <v>39</v>
      </c>
      <c r="C318" s="133">
        <v>200</v>
      </c>
      <c r="D318" s="73"/>
      <c r="E318" s="73"/>
      <c r="F318" s="73"/>
      <c r="G318" s="73"/>
      <c r="H318" s="130"/>
      <c r="I318" s="128">
        <v>6000</v>
      </c>
      <c r="J318" s="128">
        <f t="shared" si="40"/>
        <v>6000</v>
      </c>
      <c r="K318" s="128" t="s">
        <v>30</v>
      </c>
      <c r="L318" s="128" t="e">
        <f t="shared" si="41"/>
        <v>#VALUE!</v>
      </c>
    </row>
    <row r="319" spans="1:12" s="21" customFormat="1" ht="13.5" hidden="1">
      <c r="A319" s="179"/>
      <c r="B319" s="129" t="s">
        <v>40</v>
      </c>
      <c r="C319" s="133">
        <v>200</v>
      </c>
      <c r="D319" s="73"/>
      <c r="E319" s="73"/>
      <c r="F319" s="73"/>
      <c r="G319" s="73"/>
      <c r="H319" s="130"/>
      <c r="I319" s="128">
        <v>25000</v>
      </c>
      <c r="J319" s="128">
        <f t="shared" si="40"/>
        <v>25000</v>
      </c>
      <c r="K319" s="128" t="s">
        <v>30</v>
      </c>
      <c r="L319" s="128" t="e">
        <f t="shared" si="41"/>
        <v>#VALUE!</v>
      </c>
    </row>
    <row r="320" spans="1:12" s="21" customFormat="1" ht="13.5" hidden="1">
      <c r="A320" s="179"/>
      <c r="B320" s="129" t="s">
        <v>80</v>
      </c>
      <c r="C320" s="133">
        <v>200</v>
      </c>
      <c r="D320" s="73"/>
      <c r="E320" s="73"/>
      <c r="F320" s="73"/>
      <c r="G320" s="73"/>
      <c r="H320" s="130"/>
      <c r="I320" s="128">
        <v>25000</v>
      </c>
      <c r="J320" s="128">
        <f t="shared" si="40"/>
        <v>25000</v>
      </c>
      <c r="K320" s="128" t="s">
        <v>30</v>
      </c>
      <c r="L320" s="128" t="e">
        <f t="shared" si="41"/>
        <v>#VALUE!</v>
      </c>
    </row>
    <row r="321" spans="1:12" s="21" customFormat="1" ht="21.75" hidden="1">
      <c r="A321" s="179"/>
      <c r="B321" s="129" t="s">
        <v>34</v>
      </c>
      <c r="C321" s="133">
        <v>200</v>
      </c>
      <c r="D321" s="73"/>
      <c r="E321" s="73"/>
      <c r="F321" s="73"/>
      <c r="G321" s="73"/>
      <c r="H321" s="130"/>
      <c r="I321" s="128">
        <v>227944.22</v>
      </c>
      <c r="J321" s="128">
        <f t="shared" si="40"/>
        <v>227944.22</v>
      </c>
      <c r="K321" s="128">
        <v>95419.06</v>
      </c>
      <c r="L321" s="128">
        <f t="shared" si="41"/>
        <v>41.860706097307485</v>
      </c>
    </row>
    <row r="322" spans="1:12" s="21" customFormat="1" ht="13.5" hidden="1">
      <c r="A322" s="179"/>
      <c r="B322" s="129" t="s">
        <v>24</v>
      </c>
      <c r="C322" s="133">
        <v>200</v>
      </c>
      <c r="D322" s="73"/>
      <c r="E322" s="73"/>
      <c r="F322" s="73"/>
      <c r="G322" s="73"/>
      <c r="H322" s="130"/>
      <c r="I322" s="128">
        <v>195148.52</v>
      </c>
      <c r="J322" s="128">
        <f t="shared" si="40"/>
        <v>195148.52</v>
      </c>
      <c r="K322" s="128">
        <v>95419.06</v>
      </c>
      <c r="L322" s="128">
        <f t="shared" si="41"/>
        <v>48.89561037921272</v>
      </c>
    </row>
    <row r="323" spans="1:12" s="21" customFormat="1" ht="13.5" hidden="1">
      <c r="A323" s="179"/>
      <c r="B323" s="129" t="s">
        <v>35</v>
      </c>
      <c r="C323" s="133">
        <v>200</v>
      </c>
      <c r="D323" s="73"/>
      <c r="E323" s="73"/>
      <c r="F323" s="73"/>
      <c r="G323" s="73"/>
      <c r="H323" s="130"/>
      <c r="I323" s="128">
        <v>195148.52</v>
      </c>
      <c r="J323" s="128">
        <f t="shared" si="40"/>
        <v>195148.52</v>
      </c>
      <c r="K323" s="128">
        <v>95419.06</v>
      </c>
      <c r="L323" s="128">
        <f t="shared" si="41"/>
        <v>48.89561037921272</v>
      </c>
    </row>
    <row r="324" spans="1:12" s="21" customFormat="1" ht="13.5" hidden="1">
      <c r="A324" s="179"/>
      <c r="B324" s="129" t="s">
        <v>36</v>
      </c>
      <c r="C324" s="133">
        <v>200</v>
      </c>
      <c r="D324" s="73"/>
      <c r="E324" s="73"/>
      <c r="F324" s="73"/>
      <c r="G324" s="73"/>
      <c r="H324" s="130"/>
      <c r="I324" s="128">
        <v>2000</v>
      </c>
      <c r="J324" s="128">
        <f t="shared" si="40"/>
        <v>2000</v>
      </c>
      <c r="K324" s="128" t="s">
        <v>30</v>
      </c>
      <c r="L324" s="128" t="e">
        <f t="shared" si="41"/>
        <v>#VALUE!</v>
      </c>
    </row>
    <row r="325" spans="1:12" s="21" customFormat="1" ht="13.5" hidden="1">
      <c r="A325" s="179"/>
      <c r="B325" s="129" t="s">
        <v>37</v>
      </c>
      <c r="C325" s="133">
        <v>200</v>
      </c>
      <c r="D325" s="73"/>
      <c r="E325" s="73"/>
      <c r="F325" s="73"/>
      <c r="G325" s="73"/>
      <c r="H325" s="130"/>
      <c r="I325" s="128">
        <v>120944.22</v>
      </c>
      <c r="J325" s="128">
        <f t="shared" si="40"/>
        <v>120944.22</v>
      </c>
      <c r="K325" s="128">
        <v>89972.14</v>
      </c>
      <c r="L325" s="128">
        <f t="shared" si="41"/>
        <v>74.3914343322897</v>
      </c>
    </row>
    <row r="326" spans="1:12" s="21" customFormat="1" ht="13.5" hidden="1">
      <c r="A326" s="179"/>
      <c r="B326" s="129" t="s">
        <v>38</v>
      </c>
      <c r="C326" s="133">
        <v>200</v>
      </c>
      <c r="D326" s="73"/>
      <c r="E326" s="73"/>
      <c r="F326" s="73"/>
      <c r="G326" s="73"/>
      <c r="H326" s="130"/>
      <c r="I326" s="128">
        <v>63500</v>
      </c>
      <c r="J326" s="128">
        <f t="shared" si="40"/>
        <v>63500</v>
      </c>
      <c r="K326" s="128">
        <v>3242.62</v>
      </c>
      <c r="L326" s="128">
        <f t="shared" si="41"/>
        <v>5.106488188976377</v>
      </c>
    </row>
    <row r="327" spans="1:12" s="21" customFormat="1" ht="13.5" hidden="1">
      <c r="A327" s="179"/>
      <c r="B327" s="129" t="s">
        <v>39</v>
      </c>
      <c r="C327" s="133">
        <v>200</v>
      </c>
      <c r="D327" s="73"/>
      <c r="E327" s="73"/>
      <c r="F327" s="73"/>
      <c r="G327" s="73"/>
      <c r="H327" s="130"/>
      <c r="I327" s="128">
        <v>8704.3</v>
      </c>
      <c r="J327" s="128">
        <f t="shared" si="40"/>
        <v>8704.3</v>
      </c>
      <c r="K327" s="128">
        <v>2204.3</v>
      </c>
      <c r="L327" s="128">
        <f t="shared" si="41"/>
        <v>25.324265018439167</v>
      </c>
    </row>
    <row r="328" spans="1:12" s="21" customFormat="1" ht="13.5" hidden="1">
      <c r="A328" s="179"/>
      <c r="B328" s="129" t="s">
        <v>40</v>
      </c>
      <c r="C328" s="133">
        <v>200</v>
      </c>
      <c r="D328" s="73"/>
      <c r="E328" s="73"/>
      <c r="F328" s="73"/>
      <c r="G328" s="73"/>
      <c r="H328" s="130"/>
      <c r="I328" s="128">
        <v>32795.7</v>
      </c>
      <c r="J328" s="128">
        <f t="shared" si="40"/>
        <v>32795.7</v>
      </c>
      <c r="K328" s="128" t="s">
        <v>30</v>
      </c>
      <c r="L328" s="128" t="e">
        <f t="shared" si="41"/>
        <v>#VALUE!</v>
      </c>
    </row>
    <row r="329" spans="1:12" s="21" customFormat="1" ht="13.5" hidden="1">
      <c r="A329" s="179"/>
      <c r="B329" s="129" t="s">
        <v>80</v>
      </c>
      <c r="C329" s="133">
        <v>200</v>
      </c>
      <c r="D329" s="73"/>
      <c r="E329" s="73"/>
      <c r="F329" s="73"/>
      <c r="G329" s="73"/>
      <c r="H329" s="130"/>
      <c r="I329" s="128">
        <v>7000</v>
      </c>
      <c r="J329" s="128">
        <f t="shared" si="40"/>
        <v>7000</v>
      </c>
      <c r="K329" s="128" t="s">
        <v>30</v>
      </c>
      <c r="L329" s="128" t="e">
        <f t="shared" si="41"/>
        <v>#VALUE!</v>
      </c>
    </row>
    <row r="330" spans="1:12" s="21" customFormat="1" ht="13.5" hidden="1">
      <c r="A330" s="179"/>
      <c r="B330" s="129" t="s">
        <v>41</v>
      </c>
      <c r="C330" s="133">
        <v>200</v>
      </c>
      <c r="D330" s="73"/>
      <c r="E330" s="73"/>
      <c r="F330" s="73"/>
      <c r="G330" s="73"/>
      <c r="H330" s="130"/>
      <c r="I330" s="128">
        <v>25795.7</v>
      </c>
      <c r="J330" s="128">
        <f t="shared" si="40"/>
        <v>25795.7</v>
      </c>
      <c r="K330" s="128" t="s">
        <v>30</v>
      </c>
      <c r="L330" s="128" t="e">
        <f t="shared" si="41"/>
        <v>#VALUE!</v>
      </c>
    </row>
    <row r="331" spans="1:12" s="21" customFormat="1" ht="13.5">
      <c r="A331" s="179"/>
      <c r="B331" s="129" t="s">
        <v>42</v>
      </c>
      <c r="C331" s="133">
        <v>992</v>
      </c>
      <c r="D331" s="73" t="s">
        <v>184</v>
      </c>
      <c r="E331" s="73" t="s">
        <v>135</v>
      </c>
      <c r="F331" s="73" t="s">
        <v>319</v>
      </c>
      <c r="G331" s="73" t="s">
        <v>145</v>
      </c>
      <c r="H331" s="130"/>
      <c r="I331" s="128">
        <v>9211</v>
      </c>
      <c r="J331" s="128">
        <f>I331</f>
        <v>9211</v>
      </c>
      <c r="K331" s="128">
        <v>9211</v>
      </c>
      <c r="L331" s="128">
        <f t="shared" si="41"/>
        <v>100</v>
      </c>
    </row>
    <row r="332" spans="1:12" s="21" customFormat="1" ht="15" customHeight="1">
      <c r="A332" s="179"/>
      <c r="B332" s="180" t="s">
        <v>462</v>
      </c>
      <c r="C332" s="133">
        <v>992</v>
      </c>
      <c r="D332" s="73" t="s">
        <v>184</v>
      </c>
      <c r="E332" s="73" t="s">
        <v>135</v>
      </c>
      <c r="F332" s="73" t="s">
        <v>463</v>
      </c>
      <c r="G332" s="73"/>
      <c r="H332" s="130"/>
      <c r="I332" s="128">
        <f>I333+I336</f>
        <v>207791</v>
      </c>
      <c r="J332" s="128">
        <f>I332</f>
        <v>207791</v>
      </c>
      <c r="K332" s="128">
        <f>K333+K336</f>
        <v>207789.5</v>
      </c>
      <c r="L332" s="128">
        <f t="shared" si="41"/>
        <v>99.99927812080408</v>
      </c>
    </row>
    <row r="333" spans="1:12" s="21" customFormat="1" ht="21.75">
      <c r="A333" s="179"/>
      <c r="B333" s="129" t="s">
        <v>258</v>
      </c>
      <c r="C333" s="133">
        <v>992</v>
      </c>
      <c r="D333" s="73" t="s">
        <v>184</v>
      </c>
      <c r="E333" s="73" t="s">
        <v>135</v>
      </c>
      <c r="F333" s="73" t="s">
        <v>463</v>
      </c>
      <c r="G333" s="73" t="s">
        <v>144</v>
      </c>
      <c r="H333" s="130"/>
      <c r="I333" s="128">
        <v>138527</v>
      </c>
      <c r="J333" s="128">
        <f>I333</f>
        <v>138527</v>
      </c>
      <c r="K333" s="128">
        <v>138526.3</v>
      </c>
      <c r="L333" s="128">
        <f t="shared" si="41"/>
        <v>99.99949468334692</v>
      </c>
    </row>
    <row r="334" spans="1:12" s="21" customFormat="1" ht="32.25" hidden="1">
      <c r="A334" s="179"/>
      <c r="B334" s="180" t="s">
        <v>388</v>
      </c>
      <c r="C334" s="133">
        <v>992</v>
      </c>
      <c r="D334" s="73" t="s">
        <v>184</v>
      </c>
      <c r="E334" s="73" t="s">
        <v>135</v>
      </c>
      <c r="F334" s="73" t="s">
        <v>390</v>
      </c>
      <c r="G334" s="73"/>
      <c r="H334" s="130"/>
      <c r="I334" s="128">
        <f>I335</f>
        <v>0</v>
      </c>
      <c r="J334" s="128">
        <f>J335</f>
        <v>0</v>
      </c>
      <c r="K334" s="128">
        <f>K335</f>
        <v>0</v>
      </c>
      <c r="L334" s="128" t="e">
        <f t="shared" si="41"/>
        <v>#DIV/0!</v>
      </c>
    </row>
    <row r="335" spans="1:12" s="21" customFormat="1" ht="43.5" hidden="1">
      <c r="A335" s="179"/>
      <c r="B335" s="129" t="s">
        <v>21</v>
      </c>
      <c r="C335" s="133">
        <v>992</v>
      </c>
      <c r="D335" s="73" t="s">
        <v>184</v>
      </c>
      <c r="E335" s="73" t="s">
        <v>135</v>
      </c>
      <c r="F335" s="73" t="s">
        <v>390</v>
      </c>
      <c r="G335" s="73" t="s">
        <v>143</v>
      </c>
      <c r="H335" s="130"/>
      <c r="I335" s="128">
        <v>0</v>
      </c>
      <c r="J335" s="128">
        <f>I335</f>
        <v>0</v>
      </c>
      <c r="K335" s="128">
        <v>0</v>
      </c>
      <c r="L335" s="128" t="e">
        <f t="shared" si="41"/>
        <v>#DIV/0!</v>
      </c>
    </row>
    <row r="336" spans="1:12" s="21" customFormat="1" ht="13.5">
      <c r="A336" s="179"/>
      <c r="B336" s="129" t="s">
        <v>464</v>
      </c>
      <c r="C336" s="133">
        <v>992</v>
      </c>
      <c r="D336" s="73" t="s">
        <v>184</v>
      </c>
      <c r="E336" s="73" t="s">
        <v>135</v>
      </c>
      <c r="F336" s="73" t="s">
        <v>463</v>
      </c>
      <c r="G336" s="73" t="s">
        <v>465</v>
      </c>
      <c r="H336" s="130"/>
      <c r="I336" s="128">
        <v>69264</v>
      </c>
      <c r="J336" s="128">
        <f>I336</f>
        <v>69264</v>
      </c>
      <c r="K336" s="128">
        <v>69263.2</v>
      </c>
      <c r="L336" s="128">
        <f t="shared" si="41"/>
        <v>99.99884499884499</v>
      </c>
    </row>
    <row r="337" spans="1:12" s="21" customFormat="1" ht="21.75">
      <c r="A337" s="179"/>
      <c r="B337" s="129" t="s">
        <v>466</v>
      </c>
      <c r="C337" s="133">
        <v>992</v>
      </c>
      <c r="D337" s="73" t="s">
        <v>184</v>
      </c>
      <c r="E337" s="73" t="s">
        <v>135</v>
      </c>
      <c r="F337" s="73" t="s">
        <v>467</v>
      </c>
      <c r="G337" s="73"/>
      <c r="H337" s="130"/>
      <c r="I337" s="128">
        <f>I338</f>
        <v>300000</v>
      </c>
      <c r="J337" s="128">
        <f>J338</f>
        <v>300000</v>
      </c>
      <c r="K337" s="128">
        <f>K338</f>
        <v>300000</v>
      </c>
      <c r="L337" s="128">
        <f t="shared" si="41"/>
        <v>100</v>
      </c>
    </row>
    <row r="338" spans="1:12" s="21" customFormat="1" ht="21.75">
      <c r="A338" s="179"/>
      <c r="B338" s="129" t="s">
        <v>258</v>
      </c>
      <c r="C338" s="133">
        <v>992</v>
      </c>
      <c r="D338" s="73" t="s">
        <v>184</v>
      </c>
      <c r="E338" s="73" t="s">
        <v>135</v>
      </c>
      <c r="F338" s="73" t="s">
        <v>467</v>
      </c>
      <c r="G338" s="73" t="s">
        <v>144</v>
      </c>
      <c r="H338" s="130"/>
      <c r="I338" s="128">
        <v>300000</v>
      </c>
      <c r="J338" s="128">
        <f>I338</f>
        <v>300000</v>
      </c>
      <c r="K338" s="128">
        <v>300000</v>
      </c>
      <c r="L338" s="128">
        <f t="shared" si="41"/>
        <v>100</v>
      </c>
    </row>
    <row r="339" spans="1:12" s="21" customFormat="1" ht="13.5">
      <c r="A339" s="179"/>
      <c r="B339" s="129" t="s">
        <v>484</v>
      </c>
      <c r="C339" s="133">
        <v>992</v>
      </c>
      <c r="D339" s="73" t="s">
        <v>184</v>
      </c>
      <c r="E339" s="73" t="s">
        <v>135</v>
      </c>
      <c r="F339" s="73" t="s">
        <v>468</v>
      </c>
      <c r="G339" s="73"/>
      <c r="H339" s="130"/>
      <c r="I339" s="128">
        <f>I340</f>
        <v>1000</v>
      </c>
      <c r="J339" s="128">
        <f>J340</f>
        <v>1000</v>
      </c>
      <c r="K339" s="128">
        <f>K340</f>
        <v>1000</v>
      </c>
      <c r="L339" s="128">
        <f t="shared" si="41"/>
        <v>100</v>
      </c>
    </row>
    <row r="340" spans="1:12" s="21" customFormat="1" ht="21.75">
      <c r="A340" s="179"/>
      <c r="B340" s="129" t="s">
        <v>258</v>
      </c>
      <c r="C340" s="133">
        <v>992</v>
      </c>
      <c r="D340" s="73" t="s">
        <v>184</v>
      </c>
      <c r="E340" s="73" t="s">
        <v>135</v>
      </c>
      <c r="F340" s="73" t="s">
        <v>468</v>
      </c>
      <c r="G340" s="73" t="s">
        <v>144</v>
      </c>
      <c r="H340" s="130"/>
      <c r="I340" s="128">
        <v>1000</v>
      </c>
      <c r="J340" s="128">
        <f>I340</f>
        <v>1000</v>
      </c>
      <c r="K340" s="128">
        <v>1000</v>
      </c>
      <c r="L340" s="128">
        <f t="shared" si="41"/>
        <v>100</v>
      </c>
    </row>
    <row r="341" spans="1:12" s="21" customFormat="1" ht="22.5">
      <c r="A341" s="179"/>
      <c r="B341" s="192" t="s">
        <v>321</v>
      </c>
      <c r="C341" s="133">
        <v>992</v>
      </c>
      <c r="D341" s="73" t="s">
        <v>184</v>
      </c>
      <c r="E341" s="73" t="s">
        <v>135</v>
      </c>
      <c r="F341" s="73" t="s">
        <v>320</v>
      </c>
      <c r="G341" s="73"/>
      <c r="H341" s="130"/>
      <c r="I341" s="128">
        <f aca="true" t="shared" si="42" ref="I341:K342">I342</f>
        <v>40200</v>
      </c>
      <c r="J341" s="128">
        <f t="shared" si="42"/>
        <v>40200</v>
      </c>
      <c r="K341" s="128">
        <f t="shared" si="42"/>
        <v>40200</v>
      </c>
      <c r="L341" s="128">
        <f t="shared" si="41"/>
        <v>100</v>
      </c>
    </row>
    <row r="342" spans="1:12" s="21" customFormat="1" ht="21.75">
      <c r="A342" s="179"/>
      <c r="B342" s="129" t="s">
        <v>103</v>
      </c>
      <c r="C342" s="133">
        <v>992</v>
      </c>
      <c r="D342" s="73" t="s">
        <v>184</v>
      </c>
      <c r="E342" s="73" t="s">
        <v>135</v>
      </c>
      <c r="F342" s="73" t="s">
        <v>322</v>
      </c>
      <c r="G342" s="73"/>
      <c r="H342" s="130"/>
      <c r="I342" s="128">
        <f t="shared" si="42"/>
        <v>40200</v>
      </c>
      <c r="J342" s="128">
        <f t="shared" si="42"/>
        <v>40200</v>
      </c>
      <c r="K342" s="128">
        <f t="shared" si="42"/>
        <v>40200</v>
      </c>
      <c r="L342" s="128">
        <f t="shared" si="41"/>
        <v>100</v>
      </c>
    </row>
    <row r="343" spans="1:12" s="21" customFormat="1" ht="21.75">
      <c r="A343" s="179"/>
      <c r="B343" s="129" t="s">
        <v>258</v>
      </c>
      <c r="C343" s="133">
        <v>992</v>
      </c>
      <c r="D343" s="73" t="s">
        <v>184</v>
      </c>
      <c r="E343" s="73" t="s">
        <v>135</v>
      </c>
      <c r="F343" s="73" t="s">
        <v>322</v>
      </c>
      <c r="G343" s="73" t="s">
        <v>144</v>
      </c>
      <c r="H343" s="130"/>
      <c r="I343" s="128">
        <v>40200</v>
      </c>
      <c r="J343" s="128">
        <f>I343</f>
        <v>40200</v>
      </c>
      <c r="K343" s="128">
        <v>40200</v>
      </c>
      <c r="L343" s="128">
        <f t="shared" si="41"/>
        <v>100</v>
      </c>
    </row>
    <row r="344" spans="1:12" s="21" customFormat="1" ht="21.75">
      <c r="A344" s="179"/>
      <c r="B344" s="180" t="s">
        <v>236</v>
      </c>
      <c r="C344" s="133">
        <v>992</v>
      </c>
      <c r="D344" s="73" t="s">
        <v>184</v>
      </c>
      <c r="E344" s="73" t="s">
        <v>135</v>
      </c>
      <c r="F344" s="73" t="s">
        <v>323</v>
      </c>
      <c r="G344" s="73"/>
      <c r="H344" s="130"/>
      <c r="I344" s="128">
        <f aca="true" t="shared" si="43" ref="I344:K345">I345</f>
        <v>60000</v>
      </c>
      <c r="J344" s="128">
        <f t="shared" si="43"/>
        <v>60000</v>
      </c>
      <c r="K344" s="128">
        <f t="shared" si="43"/>
        <v>60000</v>
      </c>
      <c r="L344" s="128">
        <f t="shared" si="41"/>
        <v>100</v>
      </c>
    </row>
    <row r="345" spans="1:12" s="21" customFormat="1" ht="33">
      <c r="A345" s="179"/>
      <c r="B345" s="191" t="s">
        <v>330</v>
      </c>
      <c r="C345" s="133">
        <v>992</v>
      </c>
      <c r="D345" s="73" t="s">
        <v>184</v>
      </c>
      <c r="E345" s="73" t="s">
        <v>135</v>
      </c>
      <c r="F345" s="73" t="s">
        <v>324</v>
      </c>
      <c r="G345" s="73"/>
      <c r="H345" s="130"/>
      <c r="I345" s="128">
        <f t="shared" si="43"/>
        <v>60000</v>
      </c>
      <c r="J345" s="128">
        <f t="shared" si="43"/>
        <v>60000</v>
      </c>
      <c r="K345" s="128">
        <f t="shared" si="43"/>
        <v>60000</v>
      </c>
      <c r="L345" s="128">
        <f t="shared" si="41"/>
        <v>100</v>
      </c>
    </row>
    <row r="346" spans="1:12" s="21" customFormat="1" ht="13.5">
      <c r="A346" s="179"/>
      <c r="B346" s="129" t="s">
        <v>52</v>
      </c>
      <c r="C346" s="133">
        <v>992</v>
      </c>
      <c r="D346" s="73" t="s">
        <v>184</v>
      </c>
      <c r="E346" s="73" t="s">
        <v>135</v>
      </c>
      <c r="F346" s="73" t="s">
        <v>324</v>
      </c>
      <c r="G346" s="73" t="s">
        <v>154</v>
      </c>
      <c r="H346" s="130"/>
      <c r="I346" s="128">
        <v>60000</v>
      </c>
      <c r="J346" s="128">
        <f t="shared" si="40"/>
        <v>60000</v>
      </c>
      <c r="K346" s="128">
        <v>60000</v>
      </c>
      <c r="L346" s="128">
        <f t="shared" si="41"/>
        <v>100</v>
      </c>
    </row>
    <row r="347" spans="1:12" s="21" customFormat="1" ht="13.5" hidden="1">
      <c r="A347" s="179"/>
      <c r="B347" s="129" t="s">
        <v>421</v>
      </c>
      <c r="C347" s="133">
        <v>992</v>
      </c>
      <c r="D347" s="73" t="s">
        <v>184</v>
      </c>
      <c r="E347" s="73" t="s">
        <v>141</v>
      </c>
      <c r="F347" s="73"/>
      <c r="G347" s="73"/>
      <c r="H347" s="130"/>
      <c r="I347" s="128">
        <f>I352</f>
        <v>0</v>
      </c>
      <c r="J347" s="128">
        <f>J352</f>
        <v>0</v>
      </c>
      <c r="K347" s="128">
        <f>K352</f>
        <v>13500</v>
      </c>
      <c r="L347" s="128" t="e">
        <f t="shared" si="41"/>
        <v>#DIV/0!</v>
      </c>
    </row>
    <row r="348" spans="1:12" s="21" customFormat="1" ht="21.75" hidden="1">
      <c r="A348" s="179"/>
      <c r="B348" s="129" t="s">
        <v>103</v>
      </c>
      <c r="C348" s="133">
        <v>992</v>
      </c>
      <c r="D348" s="73" t="s">
        <v>184</v>
      </c>
      <c r="E348" s="73" t="s">
        <v>141</v>
      </c>
      <c r="F348" s="73" t="s">
        <v>315</v>
      </c>
      <c r="G348" s="73"/>
      <c r="H348" s="130"/>
      <c r="I348" s="128">
        <f>I352</f>
        <v>0</v>
      </c>
      <c r="J348" s="128">
        <f>J352</f>
        <v>0</v>
      </c>
      <c r="K348" s="128">
        <f>K352</f>
        <v>13500</v>
      </c>
      <c r="L348" s="128" t="e">
        <f t="shared" si="41"/>
        <v>#DIV/0!</v>
      </c>
    </row>
    <row r="349" spans="1:12" s="21" customFormat="1" ht="13.5" hidden="1">
      <c r="A349" s="179"/>
      <c r="B349" s="129" t="s">
        <v>333</v>
      </c>
      <c r="C349" s="133">
        <v>992</v>
      </c>
      <c r="D349" s="73" t="s">
        <v>184</v>
      </c>
      <c r="E349" s="73" t="s">
        <v>141</v>
      </c>
      <c r="F349" s="73" t="s">
        <v>316</v>
      </c>
      <c r="G349" s="73"/>
      <c r="H349" s="130"/>
      <c r="I349" s="128">
        <f>I352</f>
        <v>0</v>
      </c>
      <c r="J349" s="128">
        <f>J352</f>
        <v>0</v>
      </c>
      <c r="K349" s="128">
        <f>K352</f>
        <v>13500</v>
      </c>
      <c r="L349" s="128" t="e">
        <f t="shared" si="41"/>
        <v>#DIV/0!</v>
      </c>
    </row>
    <row r="350" spans="1:12" s="21" customFormat="1" ht="21.75" hidden="1">
      <c r="A350" s="179"/>
      <c r="B350" s="129" t="s">
        <v>413</v>
      </c>
      <c r="C350" s="133">
        <v>992</v>
      </c>
      <c r="D350" s="73" t="s">
        <v>184</v>
      </c>
      <c r="E350" s="73" t="s">
        <v>141</v>
      </c>
      <c r="F350" s="73" t="s">
        <v>411</v>
      </c>
      <c r="G350" s="73"/>
      <c r="H350" s="130"/>
      <c r="I350" s="128">
        <f>I352</f>
        <v>0</v>
      </c>
      <c r="J350" s="128">
        <f t="shared" si="40"/>
        <v>0</v>
      </c>
      <c r="K350" s="128">
        <f>K352</f>
        <v>13500</v>
      </c>
      <c r="L350" s="128" t="e">
        <f>J350/I350*100</f>
        <v>#DIV/0!</v>
      </c>
    </row>
    <row r="351" spans="1:12" s="21" customFormat="1" ht="21.75" hidden="1">
      <c r="A351" s="179"/>
      <c r="B351" s="129" t="s">
        <v>103</v>
      </c>
      <c r="C351" s="133">
        <v>992</v>
      </c>
      <c r="D351" s="73" t="s">
        <v>184</v>
      </c>
      <c r="E351" s="73" t="s">
        <v>141</v>
      </c>
      <c r="F351" s="73" t="s">
        <v>412</v>
      </c>
      <c r="G351" s="73"/>
      <c r="H351" s="130"/>
      <c r="I351" s="128">
        <f>I352</f>
        <v>0</v>
      </c>
      <c r="J351" s="128">
        <f>J352</f>
        <v>0</v>
      </c>
      <c r="K351" s="128">
        <f>K352</f>
        <v>13500</v>
      </c>
      <c r="L351" s="128" t="e">
        <f>J351/I351*100</f>
        <v>#DIV/0!</v>
      </c>
    </row>
    <row r="352" spans="1:12" s="21" customFormat="1" ht="21.75" hidden="1">
      <c r="A352" s="179"/>
      <c r="B352" s="129" t="s">
        <v>258</v>
      </c>
      <c r="C352" s="133">
        <v>992</v>
      </c>
      <c r="D352" s="73" t="s">
        <v>184</v>
      </c>
      <c r="E352" s="73" t="s">
        <v>141</v>
      </c>
      <c r="F352" s="73" t="s">
        <v>412</v>
      </c>
      <c r="G352" s="73" t="s">
        <v>144</v>
      </c>
      <c r="H352" s="130"/>
      <c r="I352" s="128"/>
      <c r="J352" s="128">
        <f t="shared" si="40"/>
        <v>0</v>
      </c>
      <c r="K352" s="128">
        <v>13500</v>
      </c>
      <c r="L352" s="128" t="e">
        <f>J352/I352*100</f>
        <v>#DIV/0!</v>
      </c>
    </row>
    <row r="353" spans="1:12" s="21" customFormat="1" ht="12.75" hidden="1">
      <c r="A353" s="32"/>
      <c r="B353" s="129" t="s">
        <v>56</v>
      </c>
      <c r="C353" s="133">
        <v>200</v>
      </c>
      <c r="D353" s="73"/>
      <c r="E353" s="73"/>
      <c r="F353" s="73"/>
      <c r="G353" s="73"/>
      <c r="H353" s="130"/>
      <c r="I353" s="128">
        <v>0</v>
      </c>
      <c r="J353" s="128">
        <f t="shared" si="40"/>
        <v>0</v>
      </c>
      <c r="K353" s="128" t="s">
        <v>30</v>
      </c>
      <c r="L353" s="128" t="e">
        <f t="shared" si="41"/>
        <v>#VALUE!</v>
      </c>
    </row>
    <row r="354" spans="1:12" s="21" customFormat="1" ht="21.75" hidden="1">
      <c r="A354" s="32"/>
      <c r="B354" s="129" t="s">
        <v>58</v>
      </c>
      <c r="C354" s="133">
        <v>200</v>
      </c>
      <c r="D354" s="73"/>
      <c r="E354" s="73"/>
      <c r="F354" s="73"/>
      <c r="G354" s="73"/>
      <c r="H354" s="130"/>
      <c r="I354" s="128">
        <v>0</v>
      </c>
      <c r="J354" s="128">
        <v>0</v>
      </c>
      <c r="K354" s="128" t="s">
        <v>30</v>
      </c>
      <c r="L354" s="128" t="e">
        <f t="shared" si="41"/>
        <v>#VALUE!</v>
      </c>
    </row>
    <row r="355" spans="1:12" s="21" customFormat="1" ht="21.75" hidden="1">
      <c r="A355" s="32"/>
      <c r="B355" s="129" t="s">
        <v>33</v>
      </c>
      <c r="C355" s="133">
        <v>200</v>
      </c>
      <c r="D355" s="73"/>
      <c r="E355" s="73"/>
      <c r="F355" s="73"/>
      <c r="G355" s="73"/>
      <c r="H355" s="130"/>
      <c r="I355" s="128"/>
      <c r="J355" s="127">
        <f t="shared" si="40"/>
        <v>0</v>
      </c>
      <c r="K355" s="128"/>
      <c r="L355" s="127" t="e">
        <f t="shared" si="41"/>
        <v>#DIV/0!</v>
      </c>
    </row>
    <row r="356" spans="1:12" s="21" customFormat="1" ht="21.75" hidden="1">
      <c r="A356" s="32"/>
      <c r="B356" s="129" t="s">
        <v>69</v>
      </c>
      <c r="C356" s="133">
        <v>200</v>
      </c>
      <c r="D356" s="73"/>
      <c r="E356" s="73"/>
      <c r="F356" s="73"/>
      <c r="G356" s="73"/>
      <c r="H356" s="130"/>
      <c r="I356" s="128">
        <v>0</v>
      </c>
      <c r="J356" s="127">
        <f t="shared" si="40"/>
        <v>0</v>
      </c>
      <c r="K356" s="128"/>
      <c r="L356" s="127" t="e">
        <f t="shared" si="41"/>
        <v>#DIV/0!</v>
      </c>
    </row>
    <row r="357" spans="1:12" s="21" customFormat="1" ht="12.75" hidden="1">
      <c r="A357" s="32"/>
      <c r="B357" s="129" t="s">
        <v>24</v>
      </c>
      <c r="C357" s="133">
        <v>200</v>
      </c>
      <c r="D357" s="73"/>
      <c r="E357" s="73"/>
      <c r="F357" s="73"/>
      <c r="G357" s="73"/>
      <c r="H357" s="130"/>
      <c r="I357" s="128">
        <v>0</v>
      </c>
      <c r="J357" s="127">
        <f t="shared" si="40"/>
        <v>0</v>
      </c>
      <c r="K357" s="128"/>
      <c r="L357" s="127" t="e">
        <f t="shared" si="41"/>
        <v>#DIV/0!</v>
      </c>
    </row>
    <row r="358" spans="1:12" s="21" customFormat="1" ht="12.75" hidden="1">
      <c r="A358" s="32"/>
      <c r="B358" s="129" t="s">
        <v>35</v>
      </c>
      <c r="C358" s="133">
        <v>200</v>
      </c>
      <c r="D358" s="73"/>
      <c r="E358" s="73"/>
      <c r="F358" s="73"/>
      <c r="G358" s="73"/>
      <c r="H358" s="130"/>
      <c r="I358" s="128">
        <v>0</v>
      </c>
      <c r="J358" s="127">
        <f aca="true" t="shared" si="44" ref="J358:J382">I358</f>
        <v>0</v>
      </c>
      <c r="K358" s="128"/>
      <c r="L358" s="127" t="e">
        <f aca="true" t="shared" si="45" ref="L358:L383">(K358/J358)*100</f>
        <v>#DIV/0!</v>
      </c>
    </row>
    <row r="359" spans="1:12" s="21" customFormat="1" ht="12.75" hidden="1">
      <c r="A359" s="32"/>
      <c r="B359" s="129" t="s">
        <v>70</v>
      </c>
      <c r="C359" s="133">
        <v>200</v>
      </c>
      <c r="D359" s="73"/>
      <c r="E359" s="73"/>
      <c r="F359" s="73"/>
      <c r="G359" s="73"/>
      <c r="H359" s="130"/>
      <c r="I359" s="128">
        <v>0</v>
      </c>
      <c r="J359" s="127">
        <f t="shared" si="44"/>
        <v>0</v>
      </c>
      <c r="K359" s="128"/>
      <c r="L359" s="127" t="e">
        <f t="shared" si="45"/>
        <v>#DIV/0!</v>
      </c>
    </row>
    <row r="360" spans="1:12" s="21" customFormat="1" ht="12.75" hidden="1">
      <c r="A360" s="32"/>
      <c r="B360" s="129" t="s">
        <v>38</v>
      </c>
      <c r="C360" s="133">
        <v>200</v>
      </c>
      <c r="D360" s="73"/>
      <c r="E360" s="73"/>
      <c r="F360" s="73"/>
      <c r="G360" s="73"/>
      <c r="H360" s="130"/>
      <c r="I360" s="128">
        <v>0</v>
      </c>
      <c r="J360" s="127">
        <f t="shared" si="44"/>
        <v>0</v>
      </c>
      <c r="K360" s="128" t="s">
        <v>30</v>
      </c>
      <c r="L360" s="127" t="e">
        <f t="shared" si="45"/>
        <v>#VALUE!</v>
      </c>
    </row>
    <row r="361" spans="1:12" s="21" customFormat="1" ht="12.75" hidden="1">
      <c r="A361" s="32"/>
      <c r="B361" s="129" t="s">
        <v>39</v>
      </c>
      <c r="C361" s="133">
        <v>200</v>
      </c>
      <c r="D361" s="73"/>
      <c r="E361" s="73"/>
      <c r="F361" s="73"/>
      <c r="G361" s="73"/>
      <c r="H361" s="130"/>
      <c r="I361" s="128">
        <v>0</v>
      </c>
      <c r="J361" s="127">
        <f t="shared" si="44"/>
        <v>0</v>
      </c>
      <c r="K361" s="128"/>
      <c r="L361" s="127" t="e">
        <f t="shared" si="45"/>
        <v>#DIV/0!</v>
      </c>
    </row>
    <row r="362" spans="1:12" s="21" customFormat="1" ht="21.75" hidden="1">
      <c r="A362" s="32"/>
      <c r="B362" s="129" t="s">
        <v>34</v>
      </c>
      <c r="C362" s="133">
        <v>200</v>
      </c>
      <c r="D362" s="73"/>
      <c r="E362" s="73"/>
      <c r="F362" s="73"/>
      <c r="G362" s="73"/>
      <c r="H362" s="130"/>
      <c r="I362" s="128">
        <v>0</v>
      </c>
      <c r="J362" s="127">
        <f t="shared" si="44"/>
        <v>0</v>
      </c>
      <c r="K362" s="128"/>
      <c r="L362" s="127" t="e">
        <f t="shared" si="45"/>
        <v>#DIV/0!</v>
      </c>
    </row>
    <row r="363" spans="1:12" s="21" customFormat="1" ht="12.75" hidden="1">
      <c r="A363" s="32"/>
      <c r="B363" s="129" t="s">
        <v>24</v>
      </c>
      <c r="C363" s="133">
        <v>200</v>
      </c>
      <c r="D363" s="73"/>
      <c r="E363" s="73"/>
      <c r="F363" s="73"/>
      <c r="G363" s="73"/>
      <c r="H363" s="130"/>
      <c r="I363" s="128">
        <v>0</v>
      </c>
      <c r="J363" s="127">
        <f t="shared" si="44"/>
        <v>0</v>
      </c>
      <c r="K363" s="128"/>
      <c r="L363" s="127" t="e">
        <f t="shared" si="45"/>
        <v>#DIV/0!</v>
      </c>
    </row>
    <row r="364" spans="1:12" s="21" customFormat="1" ht="12.75" hidden="1">
      <c r="A364" s="32"/>
      <c r="B364" s="129" t="s">
        <v>35</v>
      </c>
      <c r="C364" s="133">
        <v>200</v>
      </c>
      <c r="D364" s="73"/>
      <c r="E364" s="73"/>
      <c r="F364" s="73"/>
      <c r="G364" s="73"/>
      <c r="H364" s="130"/>
      <c r="I364" s="128">
        <v>0</v>
      </c>
      <c r="J364" s="127">
        <f t="shared" si="44"/>
        <v>0</v>
      </c>
      <c r="K364" s="128"/>
      <c r="L364" s="127" t="e">
        <f t="shared" si="45"/>
        <v>#DIV/0!</v>
      </c>
    </row>
    <row r="365" spans="1:12" s="21" customFormat="1" ht="12.75" hidden="1">
      <c r="A365" s="32"/>
      <c r="B365" s="129" t="s">
        <v>36</v>
      </c>
      <c r="C365" s="133">
        <v>200</v>
      </c>
      <c r="D365" s="73"/>
      <c r="E365" s="73"/>
      <c r="F365" s="73"/>
      <c r="G365" s="73"/>
      <c r="H365" s="130"/>
      <c r="I365" s="128">
        <v>0</v>
      </c>
      <c r="J365" s="127">
        <f t="shared" si="44"/>
        <v>0</v>
      </c>
      <c r="K365" s="128" t="s">
        <v>30</v>
      </c>
      <c r="L365" s="127" t="e">
        <f t="shared" si="45"/>
        <v>#VALUE!</v>
      </c>
    </row>
    <row r="366" spans="1:12" s="21" customFormat="1" ht="12.75" hidden="1">
      <c r="A366" s="32"/>
      <c r="B366" s="129" t="s">
        <v>37</v>
      </c>
      <c r="C366" s="133">
        <v>200</v>
      </c>
      <c r="D366" s="73"/>
      <c r="E366" s="73"/>
      <c r="F366" s="73"/>
      <c r="G366" s="73"/>
      <c r="H366" s="130"/>
      <c r="I366" s="128">
        <v>0</v>
      </c>
      <c r="J366" s="127">
        <f t="shared" si="44"/>
        <v>0</v>
      </c>
      <c r="K366" s="128"/>
      <c r="L366" s="127" t="e">
        <f t="shared" si="45"/>
        <v>#DIV/0!</v>
      </c>
    </row>
    <row r="367" spans="1:12" s="21" customFormat="1" ht="12.75" hidden="1">
      <c r="A367" s="32"/>
      <c r="B367" s="129" t="s">
        <v>39</v>
      </c>
      <c r="C367" s="133">
        <v>200</v>
      </c>
      <c r="D367" s="73"/>
      <c r="E367" s="73"/>
      <c r="F367" s="73"/>
      <c r="G367" s="73"/>
      <c r="H367" s="130"/>
      <c r="I367" s="128">
        <v>0</v>
      </c>
      <c r="J367" s="127">
        <f t="shared" si="44"/>
        <v>0</v>
      </c>
      <c r="K367" s="128"/>
      <c r="L367" s="127" t="e">
        <f t="shared" si="45"/>
        <v>#DIV/0!</v>
      </c>
    </row>
    <row r="368" spans="1:12" s="21" customFormat="1" ht="12.75" hidden="1">
      <c r="A368" s="32"/>
      <c r="B368" s="129" t="s">
        <v>40</v>
      </c>
      <c r="C368" s="133">
        <v>200</v>
      </c>
      <c r="D368" s="73"/>
      <c r="E368" s="73"/>
      <c r="F368" s="73"/>
      <c r="G368" s="73"/>
      <c r="H368" s="130"/>
      <c r="I368" s="128">
        <v>0</v>
      </c>
      <c r="J368" s="127">
        <f t="shared" si="44"/>
        <v>0</v>
      </c>
      <c r="K368" s="128"/>
      <c r="L368" s="127" t="e">
        <f t="shared" si="45"/>
        <v>#DIV/0!</v>
      </c>
    </row>
    <row r="369" spans="1:12" s="21" customFormat="1" ht="12.75" hidden="1">
      <c r="A369" s="32"/>
      <c r="B369" s="129" t="s">
        <v>80</v>
      </c>
      <c r="C369" s="133">
        <v>200</v>
      </c>
      <c r="D369" s="73"/>
      <c r="E369" s="73"/>
      <c r="F369" s="73"/>
      <c r="G369" s="73"/>
      <c r="H369" s="130"/>
      <c r="I369" s="128">
        <v>0</v>
      </c>
      <c r="J369" s="127">
        <f t="shared" si="44"/>
        <v>0</v>
      </c>
      <c r="K369" s="128"/>
      <c r="L369" s="127" t="e">
        <f t="shared" si="45"/>
        <v>#DIV/0!</v>
      </c>
    </row>
    <row r="370" spans="1:12" s="21" customFormat="1" ht="12.75" hidden="1">
      <c r="A370" s="32"/>
      <c r="B370" s="129" t="s">
        <v>41</v>
      </c>
      <c r="C370" s="133">
        <v>200</v>
      </c>
      <c r="D370" s="73"/>
      <c r="E370" s="73"/>
      <c r="F370" s="73"/>
      <c r="G370" s="73"/>
      <c r="H370" s="130"/>
      <c r="I370" s="128">
        <v>0</v>
      </c>
      <c r="J370" s="127">
        <f t="shared" si="44"/>
        <v>0</v>
      </c>
      <c r="K370" s="128" t="s">
        <v>30</v>
      </c>
      <c r="L370" s="127" t="e">
        <f t="shared" si="45"/>
        <v>#VALUE!</v>
      </c>
    </row>
    <row r="371" spans="1:12" s="21" customFormat="1" ht="12.75" hidden="1">
      <c r="A371" s="193"/>
      <c r="B371" s="124" t="s">
        <v>106</v>
      </c>
      <c r="C371" s="132">
        <v>992</v>
      </c>
      <c r="D371" s="125" t="s">
        <v>146</v>
      </c>
      <c r="E371" s="125"/>
      <c r="F371" s="125"/>
      <c r="G371" s="125"/>
      <c r="H371" s="126"/>
      <c r="I371" s="127">
        <f aca="true" t="shared" si="46" ref="I371:K375">I372</f>
        <v>0</v>
      </c>
      <c r="J371" s="127">
        <f t="shared" si="46"/>
        <v>0</v>
      </c>
      <c r="K371" s="127">
        <f t="shared" si="46"/>
        <v>0</v>
      </c>
      <c r="L371" s="127" t="e">
        <f t="shared" si="45"/>
        <v>#DIV/0!</v>
      </c>
    </row>
    <row r="372" spans="1:12" s="21" customFormat="1" ht="12.75" hidden="1">
      <c r="A372" s="32"/>
      <c r="B372" s="129" t="s">
        <v>107</v>
      </c>
      <c r="C372" s="133">
        <v>992</v>
      </c>
      <c r="D372" s="73" t="s">
        <v>146</v>
      </c>
      <c r="E372" s="73" t="s">
        <v>140</v>
      </c>
      <c r="F372" s="73"/>
      <c r="G372" s="73"/>
      <c r="H372" s="130"/>
      <c r="I372" s="128">
        <f t="shared" si="46"/>
        <v>0</v>
      </c>
      <c r="J372" s="128">
        <f t="shared" si="46"/>
        <v>0</v>
      </c>
      <c r="K372" s="128">
        <f t="shared" si="46"/>
        <v>0</v>
      </c>
      <c r="L372" s="128" t="e">
        <f t="shared" si="45"/>
        <v>#DIV/0!</v>
      </c>
    </row>
    <row r="373" spans="1:12" s="21" customFormat="1" ht="28.5" customHeight="1" hidden="1">
      <c r="A373" s="32"/>
      <c r="B373" s="129" t="s">
        <v>207</v>
      </c>
      <c r="C373" s="133">
        <v>992</v>
      </c>
      <c r="D373" s="73" t="s">
        <v>146</v>
      </c>
      <c r="E373" s="73" t="s">
        <v>140</v>
      </c>
      <c r="F373" s="73" t="s">
        <v>325</v>
      </c>
      <c r="G373" s="73"/>
      <c r="H373" s="130"/>
      <c r="I373" s="128">
        <f t="shared" si="46"/>
        <v>0</v>
      </c>
      <c r="J373" s="128">
        <f t="shared" si="46"/>
        <v>0</v>
      </c>
      <c r="K373" s="128">
        <f t="shared" si="46"/>
        <v>0</v>
      </c>
      <c r="L373" s="128" t="e">
        <f t="shared" si="45"/>
        <v>#DIV/0!</v>
      </c>
    </row>
    <row r="374" spans="1:12" s="21" customFormat="1" ht="12.75" hidden="1">
      <c r="A374" s="32"/>
      <c r="B374" s="129" t="s">
        <v>333</v>
      </c>
      <c r="C374" s="133">
        <v>992</v>
      </c>
      <c r="D374" s="73" t="s">
        <v>146</v>
      </c>
      <c r="E374" s="73" t="s">
        <v>140</v>
      </c>
      <c r="F374" s="73" t="s">
        <v>326</v>
      </c>
      <c r="G374" s="73"/>
      <c r="H374" s="130"/>
      <c r="I374" s="128">
        <f t="shared" si="46"/>
        <v>0</v>
      </c>
      <c r="J374" s="128">
        <f t="shared" si="46"/>
        <v>0</v>
      </c>
      <c r="K374" s="128">
        <f t="shared" si="46"/>
        <v>0</v>
      </c>
      <c r="L374" s="128" t="e">
        <f t="shared" si="45"/>
        <v>#DIV/0!</v>
      </c>
    </row>
    <row r="375" spans="1:12" s="21" customFormat="1" ht="21.75" hidden="1">
      <c r="A375" s="32"/>
      <c r="B375" s="180" t="s">
        <v>391</v>
      </c>
      <c r="C375" s="133">
        <v>992</v>
      </c>
      <c r="D375" s="73" t="s">
        <v>146</v>
      </c>
      <c r="E375" s="73" t="s">
        <v>140</v>
      </c>
      <c r="F375" s="73" t="s">
        <v>327</v>
      </c>
      <c r="G375" s="73"/>
      <c r="H375" s="130"/>
      <c r="I375" s="128">
        <f t="shared" si="46"/>
        <v>0</v>
      </c>
      <c r="J375" s="128">
        <f t="shared" si="46"/>
        <v>0</v>
      </c>
      <c r="K375" s="128">
        <f t="shared" si="46"/>
        <v>0</v>
      </c>
      <c r="L375" s="128" t="e">
        <f t="shared" si="45"/>
        <v>#DIV/0!</v>
      </c>
    </row>
    <row r="376" spans="1:12" s="21" customFormat="1" ht="21.75" hidden="1">
      <c r="A376" s="32"/>
      <c r="B376" s="184" t="s">
        <v>108</v>
      </c>
      <c r="C376" s="133">
        <v>992</v>
      </c>
      <c r="D376" s="73" t="s">
        <v>146</v>
      </c>
      <c r="E376" s="73" t="s">
        <v>140</v>
      </c>
      <c r="F376" s="73" t="s">
        <v>328</v>
      </c>
      <c r="G376" s="73"/>
      <c r="H376" s="130"/>
      <c r="I376" s="128">
        <f>I383</f>
        <v>0</v>
      </c>
      <c r="J376" s="128">
        <f>J383</f>
        <v>0</v>
      </c>
      <c r="K376" s="128">
        <f>K383</f>
        <v>0</v>
      </c>
      <c r="L376" s="128" t="e">
        <f t="shared" si="45"/>
        <v>#DIV/0!</v>
      </c>
    </row>
    <row r="377" spans="1:12" s="21" customFormat="1" ht="21.75" hidden="1">
      <c r="A377" s="32"/>
      <c r="B377" s="129" t="s">
        <v>22</v>
      </c>
      <c r="C377" s="133">
        <v>200</v>
      </c>
      <c r="D377" s="73"/>
      <c r="E377" s="73"/>
      <c r="F377" s="73"/>
      <c r="G377" s="73"/>
      <c r="H377" s="130"/>
      <c r="I377" s="128">
        <v>95500</v>
      </c>
      <c r="J377" s="128">
        <f t="shared" si="44"/>
        <v>95500</v>
      </c>
      <c r="K377" s="128">
        <v>18282.85</v>
      </c>
      <c r="L377" s="128">
        <f t="shared" si="45"/>
        <v>19.14434554973822</v>
      </c>
    </row>
    <row r="378" spans="1:12" s="21" customFormat="1" ht="21.75" hidden="1">
      <c r="A378" s="32"/>
      <c r="B378" s="129" t="s">
        <v>23</v>
      </c>
      <c r="C378" s="133">
        <v>200</v>
      </c>
      <c r="D378" s="73"/>
      <c r="E378" s="73"/>
      <c r="F378" s="73"/>
      <c r="G378" s="73"/>
      <c r="H378" s="130"/>
      <c r="I378" s="128">
        <v>95500</v>
      </c>
      <c r="J378" s="128">
        <f t="shared" si="44"/>
        <v>95500</v>
      </c>
      <c r="K378" s="128">
        <v>18282.85</v>
      </c>
      <c r="L378" s="128">
        <f t="shared" si="45"/>
        <v>19.14434554973822</v>
      </c>
    </row>
    <row r="379" spans="1:12" s="21" customFormat="1" ht="12.75" hidden="1">
      <c r="A379" s="32"/>
      <c r="B379" s="129" t="s">
        <v>24</v>
      </c>
      <c r="C379" s="133">
        <v>200</v>
      </c>
      <c r="D379" s="73"/>
      <c r="E379" s="73"/>
      <c r="F379" s="73"/>
      <c r="G379" s="73"/>
      <c r="H379" s="130"/>
      <c r="I379" s="128">
        <v>95500</v>
      </c>
      <c r="J379" s="128">
        <f t="shared" si="44"/>
        <v>95500</v>
      </c>
      <c r="K379" s="128">
        <v>18282.85</v>
      </c>
      <c r="L379" s="128">
        <f t="shared" si="45"/>
        <v>19.14434554973822</v>
      </c>
    </row>
    <row r="380" spans="1:12" s="21" customFormat="1" ht="12.75" hidden="1">
      <c r="A380" s="32"/>
      <c r="B380" s="129" t="s">
        <v>25</v>
      </c>
      <c r="C380" s="133">
        <v>200</v>
      </c>
      <c r="D380" s="73"/>
      <c r="E380" s="73"/>
      <c r="F380" s="73"/>
      <c r="G380" s="73"/>
      <c r="H380" s="130"/>
      <c r="I380" s="128">
        <v>95500</v>
      </c>
      <c r="J380" s="128">
        <f t="shared" si="44"/>
        <v>95500</v>
      </c>
      <c r="K380" s="128">
        <v>18282.85</v>
      </c>
      <c r="L380" s="128">
        <f t="shared" si="45"/>
        <v>19.14434554973822</v>
      </c>
    </row>
    <row r="381" spans="1:12" s="21" customFormat="1" ht="12.75" hidden="1">
      <c r="A381" s="32"/>
      <c r="B381" s="129" t="s">
        <v>26</v>
      </c>
      <c r="C381" s="133">
        <v>200</v>
      </c>
      <c r="D381" s="73"/>
      <c r="E381" s="73"/>
      <c r="F381" s="73"/>
      <c r="G381" s="73"/>
      <c r="H381" s="130"/>
      <c r="I381" s="128">
        <v>73300</v>
      </c>
      <c r="J381" s="128">
        <f t="shared" si="44"/>
        <v>73300</v>
      </c>
      <c r="K381" s="128">
        <v>14680</v>
      </c>
      <c r="L381" s="128">
        <f t="shared" si="45"/>
        <v>20.027285129604365</v>
      </c>
    </row>
    <row r="382" spans="1:12" s="21" customFormat="1" ht="12.75" hidden="1">
      <c r="A382" s="32"/>
      <c r="B382" s="129" t="s">
        <v>27</v>
      </c>
      <c r="C382" s="133">
        <v>200</v>
      </c>
      <c r="D382" s="73"/>
      <c r="E382" s="73"/>
      <c r="F382" s="73"/>
      <c r="G382" s="73"/>
      <c r="H382" s="130"/>
      <c r="I382" s="128">
        <v>22200</v>
      </c>
      <c r="J382" s="128">
        <f t="shared" si="44"/>
        <v>22200</v>
      </c>
      <c r="K382" s="128">
        <v>3602.85</v>
      </c>
      <c r="L382" s="128">
        <f t="shared" si="45"/>
        <v>16.229054054054053</v>
      </c>
    </row>
    <row r="383" spans="1:12" s="21" customFormat="1" ht="21.75" hidden="1">
      <c r="A383" s="32"/>
      <c r="B383" s="129" t="s">
        <v>258</v>
      </c>
      <c r="C383" s="133">
        <v>992</v>
      </c>
      <c r="D383" s="73" t="s">
        <v>146</v>
      </c>
      <c r="E383" s="73" t="s">
        <v>140</v>
      </c>
      <c r="F383" s="73" t="s">
        <v>328</v>
      </c>
      <c r="G383" s="73" t="s">
        <v>144</v>
      </c>
      <c r="H383" s="130"/>
      <c r="I383" s="128">
        <v>0</v>
      </c>
      <c r="J383" s="128">
        <v>0</v>
      </c>
      <c r="K383" s="128">
        <v>0</v>
      </c>
      <c r="L383" s="128" t="e">
        <f t="shared" si="45"/>
        <v>#DIV/0!</v>
      </c>
    </row>
    <row r="384" spans="1:12" s="21" customFormat="1" ht="12.75">
      <c r="A384" s="112"/>
      <c r="B384" s="113"/>
      <c r="C384" s="146"/>
      <c r="D384" s="146"/>
      <c r="E384" s="146"/>
      <c r="F384" s="146"/>
      <c r="G384" s="146"/>
      <c r="H384" s="146"/>
      <c r="I384" s="145"/>
      <c r="J384" s="145"/>
      <c r="K384" s="145"/>
      <c r="L384" s="145"/>
    </row>
    <row r="385" spans="2:12" ht="14.25">
      <c r="B385" s="222"/>
      <c r="C385" s="51"/>
      <c r="D385" s="51"/>
      <c r="E385" s="51"/>
      <c r="F385" s="51"/>
      <c r="G385" s="51"/>
      <c r="H385" s="51"/>
      <c r="I385" s="52"/>
      <c r="J385" s="51"/>
      <c r="K385" s="233"/>
      <c r="L385" s="233"/>
    </row>
    <row r="386" spans="2:12" ht="14.25">
      <c r="B386" s="223"/>
      <c r="C386" s="51"/>
      <c r="D386" s="51"/>
      <c r="E386" s="51"/>
      <c r="F386" s="51"/>
      <c r="G386" s="51"/>
      <c r="H386" s="51"/>
      <c r="I386" s="52"/>
      <c r="J386" s="51"/>
      <c r="K386" s="233"/>
      <c r="L386" s="233"/>
    </row>
    <row r="387" spans="2:12" ht="14.25">
      <c r="B387" s="49" t="s">
        <v>350</v>
      </c>
      <c r="C387" s="51"/>
      <c r="D387" s="51"/>
      <c r="E387" s="51"/>
      <c r="F387" s="51"/>
      <c r="G387" s="51"/>
      <c r="H387" s="51"/>
      <c r="I387" s="52"/>
      <c r="J387" s="51"/>
      <c r="K387" s="50"/>
      <c r="L387" s="50"/>
    </row>
    <row r="388" spans="2:12" ht="14.25">
      <c r="B388" s="49" t="s">
        <v>351</v>
      </c>
      <c r="C388" s="51"/>
      <c r="D388" s="51"/>
      <c r="E388" s="51"/>
      <c r="F388" s="51"/>
      <c r="G388" s="51"/>
      <c r="H388" s="51"/>
      <c r="I388" s="52"/>
      <c r="J388" s="51"/>
      <c r="K388" s="50"/>
      <c r="L388" s="50"/>
    </row>
    <row r="389" spans="2:12" ht="14.25">
      <c r="B389" s="49" t="s">
        <v>352</v>
      </c>
      <c r="C389" s="51"/>
      <c r="D389" s="51"/>
      <c r="E389" s="51"/>
      <c r="F389" s="51"/>
      <c r="G389" s="51"/>
      <c r="H389" s="51"/>
      <c r="I389" s="52"/>
      <c r="J389" s="51"/>
      <c r="K389" s="50" t="s">
        <v>230</v>
      </c>
      <c r="L389" s="50"/>
    </row>
    <row r="390" spans="2:12" ht="14.25">
      <c r="B390" s="233"/>
      <c r="C390" s="51"/>
      <c r="D390" s="51"/>
      <c r="E390" s="51"/>
      <c r="F390" s="51"/>
      <c r="G390" s="51"/>
      <c r="H390" s="51"/>
      <c r="I390" s="52"/>
      <c r="J390" s="51"/>
      <c r="K390" s="233"/>
      <c r="L390" s="233"/>
    </row>
    <row r="391" spans="2:12" ht="14.25">
      <c r="B391" s="233"/>
      <c r="C391" s="51"/>
      <c r="D391" s="51"/>
      <c r="E391" s="51"/>
      <c r="F391" s="51"/>
      <c r="G391" s="51"/>
      <c r="H391" s="51"/>
      <c r="I391" s="52"/>
      <c r="J391" s="51"/>
      <c r="K391" s="233"/>
      <c r="L391" s="233"/>
    </row>
  </sheetData>
  <sheetProtection/>
  <mergeCells count="9">
    <mergeCell ref="B390:B391"/>
    <mergeCell ref="K385:L386"/>
    <mergeCell ref="K390:L391"/>
    <mergeCell ref="B6:L6"/>
    <mergeCell ref="A1:L1"/>
    <mergeCell ref="A2:L2"/>
    <mergeCell ref="A3:L3"/>
    <mergeCell ref="A4:L4"/>
    <mergeCell ref="B385:B386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74" r:id="rId1"/>
  <rowBreaks count="2" manualBreakCount="2">
    <brk id="104" max="11" man="1"/>
    <brk id="19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3"/>
  <sheetViews>
    <sheetView zoomScalePageLayoutView="0" workbookViewId="0" topLeftCell="A1">
      <selection activeCell="B6" sqref="B6:L6"/>
    </sheetView>
  </sheetViews>
  <sheetFormatPr defaultColWidth="9.140625" defaultRowHeight="12.75"/>
  <cols>
    <col min="1" max="1" width="5.140625" style="0" customWidth="1"/>
    <col min="2" max="2" width="50.28125" style="0" customWidth="1"/>
    <col min="3" max="3" width="4.421875" style="0" hidden="1" customWidth="1"/>
    <col min="4" max="4" width="4.57421875" style="0" customWidth="1"/>
    <col min="5" max="5" width="3.8515625" style="0" customWidth="1"/>
    <col min="6" max="6" width="7.7109375" style="0" hidden="1" customWidth="1"/>
    <col min="7" max="7" width="3.8515625" style="0" hidden="1" customWidth="1"/>
    <col min="8" max="8" width="20.140625" style="0" hidden="1" customWidth="1"/>
    <col min="9" max="9" width="14.00390625" style="21" customWidth="1"/>
    <col min="10" max="10" width="13.57421875" style="0" customWidth="1"/>
    <col min="11" max="11" width="13.140625" style="0" customWidth="1"/>
    <col min="12" max="12" width="9.140625" style="0" customWidth="1"/>
  </cols>
  <sheetData>
    <row r="1" spans="1:12" ht="13.5" customHeight="1">
      <c r="A1" s="232" t="s">
        <v>228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4.25">
      <c r="A2" s="232" t="s">
        <v>209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4.25">
      <c r="A3" s="232" t="s">
        <v>210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4.25">
      <c r="A4" s="232" t="s">
        <v>488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6" spans="2:12" ht="36" customHeight="1">
      <c r="B6" s="230" t="s">
        <v>445</v>
      </c>
      <c r="C6" s="231"/>
      <c r="D6" s="231"/>
      <c r="E6" s="231"/>
      <c r="F6" s="231"/>
      <c r="G6" s="231"/>
      <c r="H6" s="231"/>
      <c r="I6" s="231"/>
      <c r="J6" s="231"/>
      <c r="K6" s="231"/>
      <c r="L6" s="231"/>
    </row>
    <row r="7" spans="2:12" ht="12.75">
      <c r="B7" s="3"/>
      <c r="C7" s="13"/>
      <c r="D7" s="13"/>
      <c r="E7" s="13"/>
      <c r="F7" s="13"/>
      <c r="G7" s="13"/>
      <c r="H7" s="13"/>
      <c r="I7" s="39"/>
      <c r="J7" s="13"/>
      <c r="K7" s="13"/>
      <c r="L7" s="34" t="s">
        <v>211</v>
      </c>
    </row>
    <row r="8" spans="1:12" ht="77.25" customHeight="1">
      <c r="A8" s="15" t="s">
        <v>129</v>
      </c>
      <c r="B8" s="14" t="s">
        <v>0</v>
      </c>
      <c r="C8" s="4" t="s">
        <v>130</v>
      </c>
      <c r="D8" s="4" t="s">
        <v>131</v>
      </c>
      <c r="E8" s="4" t="s">
        <v>132</v>
      </c>
      <c r="F8" s="4" t="s">
        <v>133</v>
      </c>
      <c r="G8" s="4" t="s">
        <v>134</v>
      </c>
      <c r="H8" s="4" t="s">
        <v>16</v>
      </c>
      <c r="I8" s="40" t="s">
        <v>444</v>
      </c>
      <c r="J8" s="4" t="s">
        <v>370</v>
      </c>
      <c r="K8" s="4" t="s">
        <v>128</v>
      </c>
      <c r="L8" s="4" t="s">
        <v>371</v>
      </c>
    </row>
    <row r="9" spans="1:12" ht="12.75">
      <c r="A9" s="46">
        <v>1</v>
      </c>
      <c r="B9" s="114">
        <v>2</v>
      </c>
      <c r="C9" s="102">
        <v>3</v>
      </c>
      <c r="D9" s="102">
        <v>3</v>
      </c>
      <c r="E9" s="102">
        <v>4</v>
      </c>
      <c r="F9" s="102">
        <v>6</v>
      </c>
      <c r="G9" s="102">
        <v>7</v>
      </c>
      <c r="H9" s="102" t="s">
        <v>4</v>
      </c>
      <c r="I9" s="115">
        <v>5</v>
      </c>
      <c r="J9" s="102">
        <v>6</v>
      </c>
      <c r="K9" s="102">
        <v>7</v>
      </c>
      <c r="L9" s="102">
        <v>8</v>
      </c>
    </row>
    <row r="10" spans="1:12" ht="24" customHeight="1">
      <c r="A10" s="16"/>
      <c r="B10" s="116" t="s">
        <v>392</v>
      </c>
      <c r="C10" s="117"/>
      <c r="D10" s="117"/>
      <c r="E10" s="117"/>
      <c r="F10" s="117"/>
      <c r="G10" s="117"/>
      <c r="H10" s="118"/>
      <c r="I10" s="119">
        <f>I20+I133+I150+I162+I202+I217</f>
        <v>155163606.04999998</v>
      </c>
      <c r="J10" s="119">
        <f>I10</f>
        <v>155163606.04999998</v>
      </c>
      <c r="K10" s="119">
        <f>+K20+K133+K150+K162+K202+K207+K217</f>
        <v>148914425.51999998</v>
      </c>
      <c r="L10" s="119">
        <f>(K10/J10)*100</f>
        <v>95.97252172137178</v>
      </c>
    </row>
    <row r="11" spans="1:12" ht="12.75" hidden="1">
      <c r="A11" s="16"/>
      <c r="B11" s="120" t="s">
        <v>196</v>
      </c>
      <c r="C11" s="121" t="s">
        <v>155</v>
      </c>
      <c r="D11" s="121"/>
      <c r="E11" s="121"/>
      <c r="F11" s="121"/>
      <c r="G11" s="121"/>
      <c r="H11" s="122"/>
      <c r="I11" s="123">
        <v>12600</v>
      </c>
      <c r="J11" s="123">
        <f aca="true" t="shared" si="0" ref="J11:J67">I11</f>
        <v>12600</v>
      </c>
      <c r="K11" s="123">
        <v>12600</v>
      </c>
      <c r="L11" s="123">
        <f aca="true" t="shared" si="1" ref="L11:L75">(K11/J11)*100</f>
        <v>100</v>
      </c>
    </row>
    <row r="12" spans="1:12" ht="12.75" hidden="1">
      <c r="A12" s="17">
        <v>1</v>
      </c>
      <c r="B12" s="124" t="s">
        <v>17</v>
      </c>
      <c r="C12" s="125" t="s">
        <v>155</v>
      </c>
      <c r="D12" s="125" t="s">
        <v>135</v>
      </c>
      <c r="E12" s="125"/>
      <c r="F12" s="125"/>
      <c r="G12" s="125"/>
      <c r="H12" s="126"/>
      <c r="I12" s="127">
        <v>12600</v>
      </c>
      <c r="J12" s="127">
        <f t="shared" si="0"/>
        <v>12600</v>
      </c>
      <c r="K12" s="127">
        <v>12600</v>
      </c>
      <c r="L12" s="128">
        <f t="shared" si="1"/>
        <v>100</v>
      </c>
    </row>
    <row r="13" spans="1:12" ht="21.75" hidden="1">
      <c r="A13" s="16"/>
      <c r="B13" s="129" t="s">
        <v>48</v>
      </c>
      <c r="C13" s="73" t="s">
        <v>155</v>
      </c>
      <c r="D13" s="73" t="s">
        <v>135</v>
      </c>
      <c r="E13" s="73" t="s">
        <v>142</v>
      </c>
      <c r="F13" s="73"/>
      <c r="G13" s="73"/>
      <c r="H13" s="130"/>
      <c r="I13" s="128">
        <f>I14</f>
        <v>12600</v>
      </c>
      <c r="J13" s="128">
        <f t="shared" si="0"/>
        <v>12600</v>
      </c>
      <c r="K13" s="128">
        <v>12600</v>
      </c>
      <c r="L13" s="128">
        <f t="shared" si="1"/>
        <v>100</v>
      </c>
    </row>
    <row r="14" spans="1:12" ht="12.75" hidden="1">
      <c r="A14" s="16"/>
      <c r="B14" s="129" t="s">
        <v>49</v>
      </c>
      <c r="C14" s="73" t="s">
        <v>155</v>
      </c>
      <c r="D14" s="73" t="s">
        <v>135</v>
      </c>
      <c r="E14" s="73" t="s">
        <v>142</v>
      </c>
      <c r="F14" s="73" t="s">
        <v>148</v>
      </c>
      <c r="G14" s="73"/>
      <c r="H14" s="130"/>
      <c r="I14" s="128">
        <f>I15</f>
        <v>12600</v>
      </c>
      <c r="J14" s="128">
        <f t="shared" si="0"/>
        <v>12600</v>
      </c>
      <c r="K14" s="128">
        <v>12600</v>
      </c>
      <c r="L14" s="128">
        <f t="shared" si="1"/>
        <v>100</v>
      </c>
    </row>
    <row r="15" spans="1:12" ht="12.75" hidden="1">
      <c r="A15" s="16"/>
      <c r="B15" s="129" t="s">
        <v>50</v>
      </c>
      <c r="C15" s="73" t="s">
        <v>155</v>
      </c>
      <c r="D15" s="73" t="s">
        <v>135</v>
      </c>
      <c r="E15" s="73" t="s">
        <v>142</v>
      </c>
      <c r="F15" s="73" t="s">
        <v>149</v>
      </c>
      <c r="G15" s="73"/>
      <c r="H15" s="130"/>
      <c r="I15" s="128">
        <f>I16</f>
        <v>12600</v>
      </c>
      <c r="J15" s="128">
        <f t="shared" si="0"/>
        <v>12600</v>
      </c>
      <c r="K15" s="128">
        <v>12600</v>
      </c>
      <c r="L15" s="128">
        <f t="shared" si="1"/>
        <v>100</v>
      </c>
    </row>
    <row r="16" spans="1:12" ht="12.75" hidden="1">
      <c r="A16" s="16"/>
      <c r="B16" s="129" t="s">
        <v>51</v>
      </c>
      <c r="C16" s="73">
        <v>991</v>
      </c>
      <c r="D16" s="73" t="s">
        <v>135</v>
      </c>
      <c r="E16" s="73" t="s">
        <v>142</v>
      </c>
      <c r="F16" s="73" t="s">
        <v>150</v>
      </c>
      <c r="G16" s="73"/>
      <c r="H16" s="130"/>
      <c r="I16" s="128">
        <f>I17</f>
        <v>12600</v>
      </c>
      <c r="J16" s="128">
        <f t="shared" si="0"/>
        <v>12600</v>
      </c>
      <c r="K16" s="128">
        <v>12600</v>
      </c>
      <c r="L16" s="128">
        <f t="shared" si="1"/>
        <v>100</v>
      </c>
    </row>
    <row r="17" spans="1:12" ht="12.75" hidden="1">
      <c r="A17" s="16"/>
      <c r="B17" s="129" t="s">
        <v>52</v>
      </c>
      <c r="C17" s="73">
        <v>991</v>
      </c>
      <c r="D17" s="73" t="s">
        <v>135</v>
      </c>
      <c r="E17" s="73" t="s">
        <v>142</v>
      </c>
      <c r="F17" s="73">
        <v>5022001</v>
      </c>
      <c r="G17" s="73">
        <v>500</v>
      </c>
      <c r="H17" s="130"/>
      <c r="I17" s="128">
        <v>12600</v>
      </c>
      <c r="J17" s="128">
        <f t="shared" si="0"/>
        <v>12600</v>
      </c>
      <c r="K17" s="128">
        <v>12600</v>
      </c>
      <c r="L17" s="128">
        <f t="shared" si="1"/>
        <v>100</v>
      </c>
    </row>
    <row r="18" spans="1:12" ht="12.75" hidden="1">
      <c r="A18" s="16"/>
      <c r="B18" s="120" t="s">
        <v>195</v>
      </c>
      <c r="C18" s="131">
        <v>992</v>
      </c>
      <c r="D18" s="131"/>
      <c r="E18" s="131"/>
      <c r="F18" s="131"/>
      <c r="G18" s="131"/>
      <c r="H18" s="122"/>
      <c r="I18" s="123">
        <f>I20+I133+I150+I162+I202+I207+I217+I314</f>
        <v>155163606.04999998</v>
      </c>
      <c r="J18" s="123">
        <f>J20+J133+J150+J162+J202+J207+J217+J314</f>
        <v>155168438.57</v>
      </c>
      <c r="K18" s="123">
        <f>K20+K133+K150+K162+K202+K207+K217+K314</f>
        <v>148919225.51999998</v>
      </c>
      <c r="L18" s="123">
        <f t="shared" si="1"/>
        <v>95.97262619409499</v>
      </c>
    </row>
    <row r="19" spans="1:12" ht="12.75">
      <c r="A19" s="16"/>
      <c r="B19" s="129" t="s">
        <v>355</v>
      </c>
      <c r="C19" s="131"/>
      <c r="D19" s="131"/>
      <c r="E19" s="131"/>
      <c r="F19" s="131"/>
      <c r="G19" s="131"/>
      <c r="H19" s="122"/>
      <c r="I19" s="123"/>
      <c r="J19" s="123"/>
      <c r="K19" s="123"/>
      <c r="L19" s="123"/>
    </row>
    <row r="20" spans="1:12" s="21" customFormat="1" ht="12.75">
      <c r="A20" s="33">
        <v>1</v>
      </c>
      <c r="B20" s="124" t="s">
        <v>17</v>
      </c>
      <c r="C20" s="132">
        <v>992</v>
      </c>
      <c r="D20" s="125" t="s">
        <v>135</v>
      </c>
      <c r="E20" s="125"/>
      <c r="F20" s="125"/>
      <c r="G20" s="125"/>
      <c r="H20" s="126"/>
      <c r="I20" s="127">
        <f>I21+I32+I89+I90+I93+I91+I92</f>
        <v>4704116.72</v>
      </c>
      <c r="J20" s="127">
        <f>J21+J32+J89+J90+J93+J91+J92</f>
        <v>4704116.72</v>
      </c>
      <c r="K20" s="127">
        <f>+K21+K32+K89+K91+K93</f>
        <v>4597557.100000001</v>
      </c>
      <c r="L20" s="127">
        <f t="shared" si="1"/>
        <v>97.73475816305852</v>
      </c>
    </row>
    <row r="21" spans="1:12" s="30" customFormat="1" ht="21.75">
      <c r="A21" s="32"/>
      <c r="B21" s="129" t="s">
        <v>18</v>
      </c>
      <c r="C21" s="133">
        <v>992</v>
      </c>
      <c r="D21" s="73" t="s">
        <v>135</v>
      </c>
      <c r="E21" s="73" t="s">
        <v>140</v>
      </c>
      <c r="F21" s="73"/>
      <c r="G21" s="73"/>
      <c r="H21" s="130"/>
      <c r="I21" s="128">
        <f>'Прил.2'!I22</f>
        <v>692700</v>
      </c>
      <c r="J21" s="128">
        <f>I21</f>
        <v>692700</v>
      </c>
      <c r="K21" s="128">
        <f>'Прил.2'!K22</f>
        <v>692699.94</v>
      </c>
      <c r="L21" s="128">
        <f t="shared" si="1"/>
        <v>99.99999133824166</v>
      </c>
    </row>
    <row r="22" spans="1:12" ht="26.25" customHeight="1" hidden="1">
      <c r="A22" s="16"/>
      <c r="B22" s="129" t="s">
        <v>199</v>
      </c>
      <c r="C22" s="133">
        <v>992</v>
      </c>
      <c r="D22" s="73" t="s">
        <v>135</v>
      </c>
      <c r="E22" s="73" t="s">
        <v>140</v>
      </c>
      <c r="F22" s="73" t="s">
        <v>136</v>
      </c>
      <c r="G22" s="73"/>
      <c r="H22" s="130"/>
      <c r="I22" s="128">
        <f aca="true" t="shared" si="2" ref="I22:K24">I23</f>
        <v>625000</v>
      </c>
      <c r="J22" s="128">
        <f t="shared" si="2"/>
        <v>625000</v>
      </c>
      <c r="K22" s="128">
        <f t="shared" si="2"/>
        <v>610817.01</v>
      </c>
      <c r="L22" s="128">
        <f t="shared" si="1"/>
        <v>97.73072160000001</v>
      </c>
    </row>
    <row r="23" spans="1:12" ht="12.75" hidden="1">
      <c r="A23" s="16"/>
      <c r="B23" s="129" t="s">
        <v>19</v>
      </c>
      <c r="C23" s="133">
        <v>992</v>
      </c>
      <c r="D23" s="73" t="s">
        <v>135</v>
      </c>
      <c r="E23" s="73" t="s">
        <v>140</v>
      </c>
      <c r="F23" s="73" t="s">
        <v>137</v>
      </c>
      <c r="G23" s="73"/>
      <c r="H23" s="130"/>
      <c r="I23" s="128">
        <f t="shared" si="2"/>
        <v>625000</v>
      </c>
      <c r="J23" s="128">
        <f t="shared" si="2"/>
        <v>625000</v>
      </c>
      <c r="K23" s="128">
        <f t="shared" si="2"/>
        <v>610817.01</v>
      </c>
      <c r="L23" s="128">
        <f t="shared" si="1"/>
        <v>97.73072160000001</v>
      </c>
    </row>
    <row r="24" spans="1:12" ht="12.75" hidden="1">
      <c r="A24" s="16"/>
      <c r="B24" s="129" t="s">
        <v>20</v>
      </c>
      <c r="C24" s="133">
        <v>992</v>
      </c>
      <c r="D24" s="73" t="s">
        <v>135</v>
      </c>
      <c r="E24" s="73" t="s">
        <v>140</v>
      </c>
      <c r="F24" s="73" t="s">
        <v>138</v>
      </c>
      <c r="G24" s="73"/>
      <c r="H24" s="130"/>
      <c r="I24" s="128">
        <f t="shared" si="2"/>
        <v>625000</v>
      </c>
      <c r="J24" s="128">
        <f t="shared" si="2"/>
        <v>625000</v>
      </c>
      <c r="K24" s="128">
        <f t="shared" si="2"/>
        <v>610817.01</v>
      </c>
      <c r="L24" s="128">
        <f t="shared" si="1"/>
        <v>97.73072160000001</v>
      </c>
    </row>
    <row r="25" spans="1:12" ht="32.25" hidden="1">
      <c r="A25" s="16"/>
      <c r="B25" s="129" t="s">
        <v>21</v>
      </c>
      <c r="C25" s="133">
        <v>992</v>
      </c>
      <c r="D25" s="73" t="s">
        <v>135</v>
      </c>
      <c r="E25" s="73" t="s">
        <v>140</v>
      </c>
      <c r="F25" s="73" t="s">
        <v>138</v>
      </c>
      <c r="G25" s="73" t="s">
        <v>143</v>
      </c>
      <c r="H25" s="130"/>
      <c r="I25" s="128">
        <v>625000</v>
      </c>
      <c r="J25" s="128">
        <v>625000</v>
      </c>
      <c r="K25" s="128">
        <v>610817.01</v>
      </c>
      <c r="L25" s="128">
        <f t="shared" si="1"/>
        <v>97.73072160000001</v>
      </c>
    </row>
    <row r="26" spans="1:12" ht="12.75" hidden="1">
      <c r="A26" s="16"/>
      <c r="B26" s="129" t="s">
        <v>22</v>
      </c>
      <c r="C26" s="133">
        <v>200</v>
      </c>
      <c r="D26" s="73"/>
      <c r="E26" s="73"/>
      <c r="F26" s="73"/>
      <c r="G26" s="73"/>
      <c r="H26" s="130"/>
      <c r="I26" s="128">
        <v>567800</v>
      </c>
      <c r="J26" s="128">
        <f t="shared" si="0"/>
        <v>567800</v>
      </c>
      <c r="K26" s="128">
        <v>102183.29</v>
      </c>
      <c r="L26" s="128">
        <f t="shared" si="1"/>
        <v>17.996352588939764</v>
      </c>
    </row>
    <row r="27" spans="1:12" ht="21.75" hidden="1">
      <c r="A27" s="16"/>
      <c r="B27" s="129" t="s">
        <v>23</v>
      </c>
      <c r="C27" s="133">
        <v>200</v>
      </c>
      <c r="D27" s="73"/>
      <c r="E27" s="73"/>
      <c r="F27" s="73"/>
      <c r="G27" s="73"/>
      <c r="H27" s="130"/>
      <c r="I27" s="128">
        <v>567800</v>
      </c>
      <c r="J27" s="128">
        <f t="shared" si="0"/>
        <v>567800</v>
      </c>
      <c r="K27" s="128">
        <v>102183.29</v>
      </c>
      <c r="L27" s="128">
        <f t="shared" si="1"/>
        <v>17.996352588939764</v>
      </c>
    </row>
    <row r="28" spans="1:12" ht="12.75" hidden="1">
      <c r="A28" s="16"/>
      <c r="B28" s="129" t="s">
        <v>24</v>
      </c>
      <c r="C28" s="133">
        <v>200</v>
      </c>
      <c r="D28" s="73"/>
      <c r="E28" s="73"/>
      <c r="F28" s="73"/>
      <c r="G28" s="73"/>
      <c r="H28" s="130"/>
      <c r="I28" s="128">
        <v>567800</v>
      </c>
      <c r="J28" s="128">
        <f t="shared" si="0"/>
        <v>567800</v>
      </c>
      <c r="K28" s="128">
        <v>102183.29</v>
      </c>
      <c r="L28" s="128">
        <f t="shared" si="1"/>
        <v>17.996352588939764</v>
      </c>
    </row>
    <row r="29" spans="1:12" ht="12.75" hidden="1">
      <c r="A29" s="16"/>
      <c r="B29" s="129" t="s">
        <v>25</v>
      </c>
      <c r="C29" s="133">
        <v>200</v>
      </c>
      <c r="D29" s="73"/>
      <c r="E29" s="73"/>
      <c r="F29" s="73"/>
      <c r="G29" s="73"/>
      <c r="H29" s="130"/>
      <c r="I29" s="128">
        <v>567800</v>
      </c>
      <c r="J29" s="128">
        <f t="shared" si="0"/>
        <v>567800</v>
      </c>
      <c r="K29" s="128">
        <v>102183.29</v>
      </c>
      <c r="L29" s="128">
        <f t="shared" si="1"/>
        <v>17.996352588939764</v>
      </c>
    </row>
    <row r="30" spans="1:12" ht="12.75" hidden="1">
      <c r="A30" s="16"/>
      <c r="B30" s="129" t="s">
        <v>26</v>
      </c>
      <c r="C30" s="133">
        <v>200</v>
      </c>
      <c r="D30" s="73"/>
      <c r="E30" s="73"/>
      <c r="F30" s="73"/>
      <c r="G30" s="73"/>
      <c r="H30" s="130"/>
      <c r="I30" s="128">
        <v>436100</v>
      </c>
      <c r="J30" s="128">
        <f t="shared" si="0"/>
        <v>436100</v>
      </c>
      <c r="K30" s="128">
        <v>83563.66</v>
      </c>
      <c r="L30" s="128">
        <f t="shared" si="1"/>
        <v>19.161582205916076</v>
      </c>
    </row>
    <row r="31" spans="1:12" ht="12.75" hidden="1">
      <c r="A31" s="16"/>
      <c r="B31" s="129" t="s">
        <v>27</v>
      </c>
      <c r="C31" s="133">
        <v>200</v>
      </c>
      <c r="D31" s="73"/>
      <c r="E31" s="73"/>
      <c r="F31" s="73"/>
      <c r="G31" s="73"/>
      <c r="H31" s="130"/>
      <c r="I31" s="128">
        <v>131700</v>
      </c>
      <c r="J31" s="128">
        <f t="shared" si="0"/>
        <v>131700</v>
      </c>
      <c r="K31" s="128">
        <v>18619.63</v>
      </c>
      <c r="L31" s="128">
        <f t="shared" si="1"/>
        <v>14.13791192103265</v>
      </c>
    </row>
    <row r="32" spans="1:12" s="30" customFormat="1" ht="32.25">
      <c r="A32" s="32"/>
      <c r="B32" s="129" t="s">
        <v>28</v>
      </c>
      <c r="C32" s="133">
        <v>992</v>
      </c>
      <c r="D32" s="73" t="s">
        <v>135</v>
      </c>
      <c r="E32" s="73" t="s">
        <v>141</v>
      </c>
      <c r="F32" s="73"/>
      <c r="G32" s="73"/>
      <c r="H32" s="130"/>
      <c r="I32" s="128">
        <f>'Прил.2'!I34</f>
        <v>3478800</v>
      </c>
      <c r="J32" s="128">
        <f>I32</f>
        <v>3478800</v>
      </c>
      <c r="K32" s="128">
        <f>'Прил.2'!K34</f>
        <v>3419944.5100000002</v>
      </c>
      <c r="L32" s="128">
        <f t="shared" si="1"/>
        <v>98.30816689663104</v>
      </c>
    </row>
    <row r="33" spans="1:12" s="21" customFormat="1" ht="21.75" hidden="1">
      <c r="A33" s="20"/>
      <c r="B33" s="129" t="s">
        <v>199</v>
      </c>
      <c r="C33" s="133">
        <v>992</v>
      </c>
      <c r="D33" s="73" t="s">
        <v>135</v>
      </c>
      <c r="E33" s="73" t="s">
        <v>141</v>
      </c>
      <c r="F33" s="73" t="s">
        <v>136</v>
      </c>
      <c r="G33" s="73"/>
      <c r="H33" s="130"/>
      <c r="I33" s="128">
        <f>I34</f>
        <v>3154643.07</v>
      </c>
      <c r="J33" s="128">
        <f>J34</f>
        <v>3154643.07</v>
      </c>
      <c r="K33" s="128">
        <f>K34</f>
        <v>3094440.4</v>
      </c>
      <c r="L33" s="128">
        <f t="shared" si="1"/>
        <v>98.09161706525487</v>
      </c>
    </row>
    <row r="34" spans="1:12" ht="12.75" hidden="1">
      <c r="A34" s="16"/>
      <c r="B34" s="129" t="s">
        <v>19</v>
      </c>
      <c r="C34" s="133">
        <v>992</v>
      </c>
      <c r="D34" s="73" t="s">
        <v>135</v>
      </c>
      <c r="E34" s="73" t="s">
        <v>141</v>
      </c>
      <c r="F34" s="73" t="s">
        <v>137</v>
      </c>
      <c r="G34" s="73"/>
      <c r="H34" s="130"/>
      <c r="I34" s="128">
        <f>I35+I66</f>
        <v>3154643.07</v>
      </c>
      <c r="J34" s="128">
        <f>J35+J66</f>
        <v>3154643.07</v>
      </c>
      <c r="K34" s="128">
        <f>K35+K66</f>
        <v>3094440.4</v>
      </c>
      <c r="L34" s="128">
        <f t="shared" si="1"/>
        <v>98.09161706525487</v>
      </c>
    </row>
    <row r="35" spans="1:12" ht="12.75" hidden="1">
      <c r="A35" s="16"/>
      <c r="B35" s="129" t="s">
        <v>20</v>
      </c>
      <c r="C35" s="133">
        <v>992</v>
      </c>
      <c r="D35" s="73" t="s">
        <v>135</v>
      </c>
      <c r="E35" s="73" t="s">
        <v>141</v>
      </c>
      <c r="F35" s="73" t="s">
        <v>138</v>
      </c>
      <c r="G35" s="73"/>
      <c r="H35" s="130"/>
      <c r="I35" s="128">
        <f>I36+I47+I58</f>
        <v>3150843.07</v>
      </c>
      <c r="J35" s="128">
        <f>J36+J47+J58</f>
        <v>3150843.07</v>
      </c>
      <c r="K35" s="128">
        <f>K36+K47+K58</f>
        <v>3090640.4</v>
      </c>
      <c r="L35" s="128">
        <f t="shared" si="1"/>
        <v>98.08931550500863</v>
      </c>
    </row>
    <row r="36" spans="1:12" ht="32.25" hidden="1">
      <c r="A36" s="16"/>
      <c r="B36" s="129" t="s">
        <v>21</v>
      </c>
      <c r="C36" s="133">
        <v>992</v>
      </c>
      <c r="D36" s="73" t="s">
        <v>135</v>
      </c>
      <c r="E36" s="73" t="s">
        <v>141</v>
      </c>
      <c r="F36" s="73" t="s">
        <v>138</v>
      </c>
      <c r="G36" s="73" t="s">
        <v>143</v>
      </c>
      <c r="H36" s="130"/>
      <c r="I36" s="128">
        <v>2668600</v>
      </c>
      <c r="J36" s="128">
        <v>2668600</v>
      </c>
      <c r="K36" s="128">
        <v>2649054</v>
      </c>
      <c r="L36" s="128">
        <f t="shared" si="1"/>
        <v>99.26755602188413</v>
      </c>
    </row>
    <row r="37" spans="1:12" ht="12.75" hidden="1">
      <c r="A37" s="16"/>
      <c r="B37" s="129" t="s">
        <v>22</v>
      </c>
      <c r="C37" s="133">
        <v>200</v>
      </c>
      <c r="D37" s="73"/>
      <c r="E37" s="73"/>
      <c r="F37" s="73"/>
      <c r="G37" s="73"/>
      <c r="H37" s="130"/>
      <c r="I37" s="128">
        <v>2555400</v>
      </c>
      <c r="J37" s="128">
        <f t="shared" si="0"/>
        <v>2555400</v>
      </c>
      <c r="K37" s="128">
        <v>508807.13</v>
      </c>
      <c r="L37" s="128">
        <f t="shared" si="1"/>
        <v>19.911056194724896</v>
      </c>
    </row>
    <row r="38" spans="1:12" ht="21.75" hidden="1">
      <c r="A38" s="16"/>
      <c r="B38" s="129" t="s">
        <v>23</v>
      </c>
      <c r="C38" s="133">
        <v>200</v>
      </c>
      <c r="D38" s="73"/>
      <c r="E38" s="73"/>
      <c r="F38" s="73"/>
      <c r="G38" s="73"/>
      <c r="H38" s="130"/>
      <c r="I38" s="128">
        <v>2554000</v>
      </c>
      <c r="J38" s="128">
        <f t="shared" si="0"/>
        <v>2554000</v>
      </c>
      <c r="K38" s="128">
        <v>508807.13</v>
      </c>
      <c r="L38" s="128">
        <f t="shared" si="1"/>
        <v>19.92197063429914</v>
      </c>
    </row>
    <row r="39" spans="1:12" ht="12.75" hidden="1">
      <c r="A39" s="16"/>
      <c r="B39" s="129" t="s">
        <v>24</v>
      </c>
      <c r="C39" s="133">
        <v>200</v>
      </c>
      <c r="D39" s="73"/>
      <c r="E39" s="73"/>
      <c r="F39" s="73"/>
      <c r="G39" s="73"/>
      <c r="H39" s="130"/>
      <c r="I39" s="128">
        <v>2554000</v>
      </c>
      <c r="J39" s="128">
        <f t="shared" si="0"/>
        <v>2554000</v>
      </c>
      <c r="K39" s="128">
        <v>508807.13</v>
      </c>
      <c r="L39" s="128">
        <f t="shared" si="1"/>
        <v>19.92197063429914</v>
      </c>
    </row>
    <row r="40" spans="1:12" ht="12.75" hidden="1">
      <c r="A40" s="16"/>
      <c r="B40" s="129" t="s">
        <v>25</v>
      </c>
      <c r="C40" s="133">
        <v>200</v>
      </c>
      <c r="D40" s="73"/>
      <c r="E40" s="73"/>
      <c r="F40" s="73"/>
      <c r="G40" s="73"/>
      <c r="H40" s="130"/>
      <c r="I40" s="128">
        <v>2554000</v>
      </c>
      <c r="J40" s="128">
        <f t="shared" si="0"/>
        <v>2554000</v>
      </c>
      <c r="K40" s="128">
        <v>508807.13</v>
      </c>
      <c r="L40" s="128">
        <f t="shared" si="1"/>
        <v>19.92197063429914</v>
      </c>
    </row>
    <row r="41" spans="1:12" ht="12.75" hidden="1">
      <c r="A41" s="16"/>
      <c r="B41" s="129" t="s">
        <v>26</v>
      </c>
      <c r="C41" s="133">
        <v>200</v>
      </c>
      <c r="D41" s="73"/>
      <c r="E41" s="73"/>
      <c r="F41" s="73"/>
      <c r="G41" s="73"/>
      <c r="H41" s="130"/>
      <c r="I41" s="128">
        <v>1961450</v>
      </c>
      <c r="J41" s="128">
        <f t="shared" si="0"/>
        <v>1961450</v>
      </c>
      <c r="K41" s="128">
        <v>403259.57</v>
      </c>
      <c r="L41" s="128">
        <f t="shared" si="1"/>
        <v>20.559258201840475</v>
      </c>
    </row>
    <row r="42" spans="1:12" ht="12.75" hidden="1">
      <c r="A42" s="16"/>
      <c r="B42" s="129" t="s">
        <v>27</v>
      </c>
      <c r="C42" s="133">
        <v>200</v>
      </c>
      <c r="D42" s="73"/>
      <c r="E42" s="73"/>
      <c r="F42" s="73"/>
      <c r="G42" s="73"/>
      <c r="H42" s="130"/>
      <c r="I42" s="128">
        <v>592550</v>
      </c>
      <c r="J42" s="128">
        <f t="shared" si="0"/>
        <v>592550</v>
      </c>
      <c r="K42" s="128">
        <v>105547.56</v>
      </c>
      <c r="L42" s="128">
        <f t="shared" si="1"/>
        <v>17.81243101847945</v>
      </c>
    </row>
    <row r="43" spans="1:12" ht="21.75" hidden="1">
      <c r="A43" s="16"/>
      <c r="B43" s="129" t="s">
        <v>29</v>
      </c>
      <c r="C43" s="133">
        <v>200</v>
      </c>
      <c r="D43" s="73"/>
      <c r="E43" s="73"/>
      <c r="F43" s="73"/>
      <c r="G43" s="73"/>
      <c r="H43" s="130"/>
      <c r="I43" s="128">
        <v>1400</v>
      </c>
      <c r="J43" s="128">
        <f t="shared" si="0"/>
        <v>1400</v>
      </c>
      <c r="K43" s="128" t="s">
        <v>30</v>
      </c>
      <c r="L43" s="128" t="e">
        <f t="shared" si="1"/>
        <v>#VALUE!</v>
      </c>
    </row>
    <row r="44" spans="1:12" ht="12.75" hidden="1">
      <c r="A44" s="16"/>
      <c r="B44" s="129" t="s">
        <v>24</v>
      </c>
      <c r="C44" s="133">
        <v>200</v>
      </c>
      <c r="D44" s="73"/>
      <c r="E44" s="73"/>
      <c r="F44" s="73"/>
      <c r="G44" s="73"/>
      <c r="H44" s="130"/>
      <c r="I44" s="128">
        <v>1400</v>
      </c>
      <c r="J44" s="128">
        <f t="shared" si="0"/>
        <v>1400</v>
      </c>
      <c r="K44" s="128" t="s">
        <v>30</v>
      </c>
      <c r="L44" s="128" t="e">
        <f t="shared" si="1"/>
        <v>#VALUE!</v>
      </c>
    </row>
    <row r="45" spans="1:12" ht="12.75" hidden="1">
      <c r="A45" s="16"/>
      <c r="B45" s="129" t="s">
        <v>25</v>
      </c>
      <c r="C45" s="133">
        <v>200</v>
      </c>
      <c r="D45" s="73"/>
      <c r="E45" s="73"/>
      <c r="F45" s="73"/>
      <c r="G45" s="73"/>
      <c r="H45" s="130"/>
      <c r="I45" s="128">
        <v>1400</v>
      </c>
      <c r="J45" s="128">
        <f t="shared" si="0"/>
        <v>1400</v>
      </c>
      <c r="K45" s="128" t="s">
        <v>30</v>
      </c>
      <c r="L45" s="128" t="e">
        <f t="shared" si="1"/>
        <v>#VALUE!</v>
      </c>
    </row>
    <row r="46" spans="1:12" ht="12.75" hidden="1">
      <c r="A46" s="16"/>
      <c r="B46" s="129" t="s">
        <v>31</v>
      </c>
      <c r="C46" s="133">
        <v>200</v>
      </c>
      <c r="D46" s="73"/>
      <c r="E46" s="73"/>
      <c r="F46" s="73"/>
      <c r="G46" s="73"/>
      <c r="H46" s="130"/>
      <c r="I46" s="128">
        <v>1400</v>
      </c>
      <c r="J46" s="128">
        <f t="shared" si="0"/>
        <v>1400</v>
      </c>
      <c r="K46" s="128" t="s">
        <v>30</v>
      </c>
      <c r="L46" s="128" t="e">
        <f t="shared" si="1"/>
        <v>#VALUE!</v>
      </c>
    </row>
    <row r="47" spans="1:12" ht="21.75" hidden="1">
      <c r="A47" s="16"/>
      <c r="B47" s="129" t="s">
        <v>32</v>
      </c>
      <c r="C47" s="133">
        <v>992</v>
      </c>
      <c r="D47" s="73" t="s">
        <v>135</v>
      </c>
      <c r="E47" s="73" t="s">
        <v>141</v>
      </c>
      <c r="F47" s="73" t="s">
        <v>138</v>
      </c>
      <c r="G47" s="73" t="s">
        <v>144</v>
      </c>
      <c r="H47" s="130"/>
      <c r="I47" s="128">
        <v>440143.07</v>
      </c>
      <c r="J47" s="128">
        <v>440143.07</v>
      </c>
      <c r="K47" s="128">
        <v>399564.42</v>
      </c>
      <c r="L47" s="128">
        <f t="shared" si="1"/>
        <v>90.78057732455039</v>
      </c>
    </row>
    <row r="48" spans="1:12" ht="21.75" hidden="1">
      <c r="A48" s="16"/>
      <c r="B48" s="129" t="s">
        <v>33</v>
      </c>
      <c r="C48" s="133">
        <v>200</v>
      </c>
      <c r="D48" s="73"/>
      <c r="E48" s="73"/>
      <c r="F48" s="73"/>
      <c r="G48" s="73"/>
      <c r="H48" s="130"/>
      <c r="I48" s="128">
        <v>334143.07</v>
      </c>
      <c r="J48" s="128">
        <f t="shared" si="0"/>
        <v>334143.07</v>
      </c>
      <c r="K48" s="128">
        <v>104833.01</v>
      </c>
      <c r="L48" s="128">
        <f t="shared" si="1"/>
        <v>31.37368971919723</v>
      </c>
    </row>
    <row r="49" spans="1:12" ht="21.75" hidden="1">
      <c r="A49" s="16"/>
      <c r="B49" s="129" t="s">
        <v>34</v>
      </c>
      <c r="C49" s="133">
        <v>200</v>
      </c>
      <c r="D49" s="73"/>
      <c r="E49" s="73"/>
      <c r="F49" s="73"/>
      <c r="G49" s="73"/>
      <c r="H49" s="130"/>
      <c r="I49" s="128">
        <v>334143.07</v>
      </c>
      <c r="J49" s="128">
        <f t="shared" si="0"/>
        <v>334143.07</v>
      </c>
      <c r="K49" s="128">
        <v>104833.01</v>
      </c>
      <c r="L49" s="128">
        <f t="shared" si="1"/>
        <v>31.37368971919723</v>
      </c>
    </row>
    <row r="50" spans="1:12" ht="12.75" hidden="1">
      <c r="A50" s="16"/>
      <c r="B50" s="129" t="s">
        <v>24</v>
      </c>
      <c r="C50" s="133">
        <v>200</v>
      </c>
      <c r="D50" s="73"/>
      <c r="E50" s="73"/>
      <c r="F50" s="73"/>
      <c r="G50" s="73"/>
      <c r="H50" s="130"/>
      <c r="I50" s="128">
        <v>200593.47</v>
      </c>
      <c r="J50" s="128">
        <f t="shared" si="0"/>
        <v>200593.47</v>
      </c>
      <c r="K50" s="128">
        <v>68435.31</v>
      </c>
      <c r="L50" s="128">
        <f t="shared" si="1"/>
        <v>34.11641964217479</v>
      </c>
    </row>
    <row r="51" spans="1:12" ht="12.75" hidden="1">
      <c r="A51" s="16"/>
      <c r="B51" s="129" t="s">
        <v>35</v>
      </c>
      <c r="C51" s="133">
        <v>200</v>
      </c>
      <c r="D51" s="73"/>
      <c r="E51" s="73"/>
      <c r="F51" s="73"/>
      <c r="G51" s="73"/>
      <c r="H51" s="130"/>
      <c r="I51" s="128">
        <v>200593.47</v>
      </c>
      <c r="J51" s="128">
        <f t="shared" si="0"/>
        <v>200593.47</v>
      </c>
      <c r="K51" s="128">
        <v>68435.31</v>
      </c>
      <c r="L51" s="128">
        <f t="shared" si="1"/>
        <v>34.11641964217479</v>
      </c>
    </row>
    <row r="52" spans="1:12" ht="12.75" hidden="1">
      <c r="A52" s="16"/>
      <c r="B52" s="129" t="s">
        <v>36</v>
      </c>
      <c r="C52" s="133">
        <v>200</v>
      </c>
      <c r="D52" s="73"/>
      <c r="E52" s="73"/>
      <c r="F52" s="73"/>
      <c r="G52" s="73"/>
      <c r="H52" s="130"/>
      <c r="I52" s="128">
        <v>1000</v>
      </c>
      <c r="J52" s="128">
        <f t="shared" si="0"/>
        <v>1000</v>
      </c>
      <c r="K52" s="128" t="s">
        <v>30</v>
      </c>
      <c r="L52" s="128" t="e">
        <f t="shared" si="1"/>
        <v>#VALUE!</v>
      </c>
    </row>
    <row r="53" spans="1:12" ht="12.75" hidden="1">
      <c r="A53" s="16"/>
      <c r="B53" s="129" t="s">
        <v>37</v>
      </c>
      <c r="C53" s="133">
        <v>200</v>
      </c>
      <c r="D53" s="73"/>
      <c r="E53" s="73"/>
      <c r="F53" s="73"/>
      <c r="G53" s="73"/>
      <c r="H53" s="130"/>
      <c r="I53" s="128">
        <v>153976.13</v>
      </c>
      <c r="J53" s="128">
        <f t="shared" si="0"/>
        <v>153976.13</v>
      </c>
      <c r="K53" s="128">
        <v>42924.49</v>
      </c>
      <c r="L53" s="128">
        <f t="shared" si="1"/>
        <v>27.877366446344638</v>
      </c>
    </row>
    <row r="54" spans="1:12" ht="12.75" hidden="1">
      <c r="A54" s="16"/>
      <c r="B54" s="129" t="s">
        <v>38</v>
      </c>
      <c r="C54" s="133">
        <v>200</v>
      </c>
      <c r="D54" s="73"/>
      <c r="E54" s="73"/>
      <c r="F54" s="73"/>
      <c r="G54" s="73"/>
      <c r="H54" s="130"/>
      <c r="I54" s="128">
        <v>23100</v>
      </c>
      <c r="J54" s="128">
        <f t="shared" si="0"/>
        <v>23100</v>
      </c>
      <c r="K54" s="128">
        <v>19300</v>
      </c>
      <c r="L54" s="128">
        <f t="shared" si="1"/>
        <v>83.54978354978356</v>
      </c>
    </row>
    <row r="55" spans="1:12" ht="12.75" hidden="1">
      <c r="A55" s="16"/>
      <c r="B55" s="129" t="s">
        <v>39</v>
      </c>
      <c r="C55" s="133">
        <v>200</v>
      </c>
      <c r="D55" s="73"/>
      <c r="E55" s="73"/>
      <c r="F55" s="73"/>
      <c r="G55" s="73"/>
      <c r="H55" s="130"/>
      <c r="I55" s="128">
        <v>22517.34</v>
      </c>
      <c r="J55" s="128">
        <f t="shared" si="0"/>
        <v>22517.34</v>
      </c>
      <c r="K55" s="128">
        <v>6210.82</v>
      </c>
      <c r="L55" s="128">
        <f t="shared" si="1"/>
        <v>27.58238761772039</v>
      </c>
    </row>
    <row r="56" spans="1:12" ht="12.75" hidden="1">
      <c r="A56" s="16"/>
      <c r="B56" s="129" t="s">
        <v>40</v>
      </c>
      <c r="C56" s="133">
        <v>200</v>
      </c>
      <c r="D56" s="73"/>
      <c r="E56" s="73"/>
      <c r="F56" s="73"/>
      <c r="G56" s="73"/>
      <c r="H56" s="130"/>
      <c r="I56" s="128">
        <v>133549.6</v>
      </c>
      <c r="J56" s="128">
        <f t="shared" si="0"/>
        <v>133549.6</v>
      </c>
      <c r="K56" s="128">
        <v>36397.7</v>
      </c>
      <c r="L56" s="128">
        <f t="shared" si="1"/>
        <v>27.2540689002438</v>
      </c>
    </row>
    <row r="57" spans="1:12" ht="12.75" hidden="1">
      <c r="A57" s="16"/>
      <c r="B57" s="129" t="s">
        <v>41</v>
      </c>
      <c r="C57" s="133">
        <v>200</v>
      </c>
      <c r="D57" s="73"/>
      <c r="E57" s="73"/>
      <c r="F57" s="73"/>
      <c r="G57" s="73"/>
      <c r="H57" s="130"/>
      <c r="I57" s="128">
        <v>133549.6</v>
      </c>
      <c r="J57" s="128">
        <f t="shared" si="0"/>
        <v>133549.6</v>
      </c>
      <c r="K57" s="128">
        <v>36397.7</v>
      </c>
      <c r="L57" s="128">
        <f t="shared" si="1"/>
        <v>27.2540689002438</v>
      </c>
    </row>
    <row r="58" spans="1:12" ht="12.75" hidden="1">
      <c r="A58" s="16"/>
      <c r="B58" s="129" t="s">
        <v>42</v>
      </c>
      <c r="C58" s="133">
        <v>992</v>
      </c>
      <c r="D58" s="73" t="s">
        <v>135</v>
      </c>
      <c r="E58" s="73" t="s">
        <v>141</v>
      </c>
      <c r="F58" s="73" t="s">
        <v>138</v>
      </c>
      <c r="G58" s="73" t="s">
        <v>145</v>
      </c>
      <c r="H58" s="130"/>
      <c r="I58" s="128">
        <v>42100</v>
      </c>
      <c r="J58" s="128">
        <v>42100</v>
      </c>
      <c r="K58" s="128">
        <v>42021.98</v>
      </c>
      <c r="L58" s="128">
        <f t="shared" si="1"/>
        <v>99.81467933491686</v>
      </c>
    </row>
    <row r="59" spans="1:12" ht="12.75" hidden="1">
      <c r="A59" s="16"/>
      <c r="B59" s="129" t="s">
        <v>43</v>
      </c>
      <c r="C59" s="133">
        <v>200</v>
      </c>
      <c r="D59" s="73"/>
      <c r="E59" s="73"/>
      <c r="F59" s="73"/>
      <c r="G59" s="73"/>
      <c r="H59" s="130"/>
      <c r="I59" s="128">
        <v>62500</v>
      </c>
      <c r="J59" s="128">
        <f t="shared" si="0"/>
        <v>62500</v>
      </c>
      <c r="K59" s="128">
        <v>7389.88</v>
      </c>
      <c r="L59" s="128">
        <f t="shared" si="1"/>
        <v>11.823808</v>
      </c>
    </row>
    <row r="60" spans="1:12" ht="12.75" hidden="1">
      <c r="A60" s="16"/>
      <c r="B60" s="129" t="s">
        <v>44</v>
      </c>
      <c r="C60" s="133">
        <v>200</v>
      </c>
      <c r="D60" s="73"/>
      <c r="E60" s="73"/>
      <c r="F60" s="73"/>
      <c r="G60" s="73"/>
      <c r="H60" s="130"/>
      <c r="I60" s="128">
        <v>20000</v>
      </c>
      <c r="J60" s="128">
        <f t="shared" si="0"/>
        <v>20000</v>
      </c>
      <c r="K60" s="128">
        <v>3399</v>
      </c>
      <c r="L60" s="128">
        <f t="shared" si="1"/>
        <v>16.994999999999997</v>
      </c>
    </row>
    <row r="61" spans="1:12" ht="12.75" hidden="1">
      <c r="A61" s="16"/>
      <c r="B61" s="129" t="s">
        <v>24</v>
      </c>
      <c r="C61" s="133">
        <v>200</v>
      </c>
      <c r="D61" s="73"/>
      <c r="E61" s="73"/>
      <c r="F61" s="73"/>
      <c r="G61" s="73"/>
      <c r="H61" s="130"/>
      <c r="I61" s="128">
        <v>20000</v>
      </c>
      <c r="J61" s="128">
        <f t="shared" si="0"/>
        <v>20000</v>
      </c>
      <c r="K61" s="128">
        <v>3399</v>
      </c>
      <c r="L61" s="128">
        <f t="shared" si="1"/>
        <v>16.994999999999997</v>
      </c>
    </row>
    <row r="62" spans="1:12" ht="12.75" hidden="1">
      <c r="A62" s="16"/>
      <c r="B62" s="129" t="s">
        <v>45</v>
      </c>
      <c r="C62" s="133">
        <v>200</v>
      </c>
      <c r="D62" s="73"/>
      <c r="E62" s="73"/>
      <c r="F62" s="73"/>
      <c r="G62" s="73"/>
      <c r="H62" s="130"/>
      <c r="I62" s="128">
        <v>20000</v>
      </c>
      <c r="J62" s="128">
        <f t="shared" si="0"/>
        <v>20000</v>
      </c>
      <c r="K62" s="128">
        <v>3399</v>
      </c>
      <c r="L62" s="128">
        <f t="shared" si="1"/>
        <v>16.994999999999997</v>
      </c>
    </row>
    <row r="63" spans="1:12" ht="12.75" hidden="1">
      <c r="A63" s="16"/>
      <c r="B63" s="129" t="s">
        <v>46</v>
      </c>
      <c r="C63" s="133">
        <v>200</v>
      </c>
      <c r="D63" s="73"/>
      <c r="E63" s="73"/>
      <c r="F63" s="73"/>
      <c r="G63" s="73"/>
      <c r="H63" s="130"/>
      <c r="I63" s="128">
        <v>42500</v>
      </c>
      <c r="J63" s="128">
        <f t="shared" si="0"/>
        <v>42500</v>
      </c>
      <c r="K63" s="128">
        <v>3990.88</v>
      </c>
      <c r="L63" s="128">
        <f t="shared" si="1"/>
        <v>9.39030588235294</v>
      </c>
    </row>
    <row r="64" spans="1:12" ht="12.75" hidden="1">
      <c r="A64" s="16"/>
      <c r="B64" s="129" t="s">
        <v>24</v>
      </c>
      <c r="C64" s="133">
        <v>200</v>
      </c>
      <c r="D64" s="73"/>
      <c r="E64" s="73"/>
      <c r="F64" s="73"/>
      <c r="G64" s="73"/>
      <c r="H64" s="130"/>
      <c r="I64" s="128">
        <v>42500</v>
      </c>
      <c r="J64" s="128">
        <f t="shared" si="0"/>
        <v>42500</v>
      </c>
      <c r="K64" s="128">
        <v>3990.88</v>
      </c>
      <c r="L64" s="128">
        <f t="shared" si="1"/>
        <v>9.39030588235294</v>
      </c>
    </row>
    <row r="65" spans="1:12" ht="12.75" hidden="1">
      <c r="A65" s="16"/>
      <c r="B65" s="129" t="s">
        <v>45</v>
      </c>
      <c r="C65" s="133">
        <v>200</v>
      </c>
      <c r="D65" s="73"/>
      <c r="E65" s="73"/>
      <c r="F65" s="73"/>
      <c r="G65" s="73"/>
      <c r="H65" s="130"/>
      <c r="I65" s="128">
        <v>42500</v>
      </c>
      <c r="J65" s="128">
        <f t="shared" si="0"/>
        <v>42500</v>
      </c>
      <c r="K65" s="128">
        <v>3990.88</v>
      </c>
      <c r="L65" s="128">
        <f t="shared" si="1"/>
        <v>9.39030588235294</v>
      </c>
    </row>
    <row r="66" spans="1:12" ht="21.75" hidden="1">
      <c r="A66" s="16"/>
      <c r="B66" s="129" t="s">
        <v>47</v>
      </c>
      <c r="C66" s="133">
        <v>992</v>
      </c>
      <c r="D66" s="73" t="s">
        <v>135</v>
      </c>
      <c r="E66" s="73" t="s">
        <v>141</v>
      </c>
      <c r="F66" s="73" t="s">
        <v>139</v>
      </c>
      <c r="G66" s="73"/>
      <c r="H66" s="130"/>
      <c r="I66" s="128">
        <v>3800</v>
      </c>
      <c r="J66" s="128">
        <f t="shared" si="0"/>
        <v>3800</v>
      </c>
      <c r="K66" s="128">
        <f>K67</f>
        <v>3800</v>
      </c>
      <c r="L66" s="128">
        <f t="shared" si="1"/>
        <v>100</v>
      </c>
    </row>
    <row r="67" spans="1:12" s="21" customFormat="1" ht="21.75" hidden="1">
      <c r="A67" s="20"/>
      <c r="B67" s="129" t="s">
        <v>32</v>
      </c>
      <c r="C67" s="133">
        <v>992</v>
      </c>
      <c r="D67" s="73" t="s">
        <v>135</v>
      </c>
      <c r="E67" s="73" t="s">
        <v>141</v>
      </c>
      <c r="F67" s="73" t="s">
        <v>139</v>
      </c>
      <c r="G67" s="73" t="s">
        <v>144</v>
      </c>
      <c r="H67" s="130"/>
      <c r="I67" s="128">
        <v>3800</v>
      </c>
      <c r="J67" s="128">
        <f t="shared" si="0"/>
        <v>3800</v>
      </c>
      <c r="K67" s="128">
        <v>3800</v>
      </c>
      <c r="L67" s="128">
        <f t="shared" si="1"/>
        <v>100</v>
      </c>
    </row>
    <row r="68" spans="1:12" s="21" customFormat="1" ht="21.75" hidden="1">
      <c r="A68" s="20"/>
      <c r="B68" s="129" t="s">
        <v>33</v>
      </c>
      <c r="C68" s="133">
        <v>200</v>
      </c>
      <c r="D68" s="73"/>
      <c r="E68" s="73"/>
      <c r="F68" s="73"/>
      <c r="G68" s="73"/>
      <c r="H68" s="130"/>
      <c r="I68" s="128"/>
      <c r="J68" s="128"/>
      <c r="K68" s="128"/>
      <c r="L68" s="128" t="e">
        <f t="shared" si="1"/>
        <v>#DIV/0!</v>
      </c>
    </row>
    <row r="69" spans="1:12" s="21" customFormat="1" ht="21.75" hidden="1">
      <c r="A69" s="20"/>
      <c r="B69" s="129" t="s">
        <v>34</v>
      </c>
      <c r="C69" s="133">
        <v>200</v>
      </c>
      <c r="D69" s="73"/>
      <c r="E69" s="73"/>
      <c r="F69" s="73"/>
      <c r="G69" s="73"/>
      <c r="H69" s="130"/>
      <c r="I69" s="128"/>
      <c r="J69" s="128"/>
      <c r="K69" s="128"/>
      <c r="L69" s="128" t="e">
        <f t="shared" si="1"/>
        <v>#DIV/0!</v>
      </c>
    </row>
    <row r="70" spans="1:12" s="21" customFormat="1" ht="12.75" hidden="1">
      <c r="A70" s="20"/>
      <c r="B70" s="129" t="s">
        <v>40</v>
      </c>
      <c r="C70" s="133">
        <v>200</v>
      </c>
      <c r="D70" s="73"/>
      <c r="E70" s="73"/>
      <c r="F70" s="73"/>
      <c r="G70" s="73"/>
      <c r="H70" s="130"/>
      <c r="I70" s="128"/>
      <c r="J70" s="128"/>
      <c r="K70" s="128"/>
      <c r="L70" s="128" t="e">
        <f t="shared" si="1"/>
        <v>#DIV/0!</v>
      </c>
    </row>
    <row r="71" spans="1:12" s="21" customFormat="1" ht="12.75" hidden="1">
      <c r="A71" s="20"/>
      <c r="B71" s="129" t="s">
        <v>41</v>
      </c>
      <c r="C71" s="133">
        <v>200</v>
      </c>
      <c r="D71" s="73"/>
      <c r="E71" s="73"/>
      <c r="F71" s="73"/>
      <c r="G71" s="73"/>
      <c r="H71" s="130"/>
      <c r="I71" s="128"/>
      <c r="J71" s="128"/>
      <c r="K71" s="128"/>
      <c r="L71" s="128" t="e">
        <f t="shared" si="1"/>
        <v>#DIV/0!</v>
      </c>
    </row>
    <row r="72" spans="1:12" s="21" customFormat="1" ht="21.75" hidden="1">
      <c r="A72" s="20"/>
      <c r="B72" s="129" t="s">
        <v>48</v>
      </c>
      <c r="C72" s="133">
        <v>200</v>
      </c>
      <c r="D72" s="73"/>
      <c r="E72" s="73"/>
      <c r="F72" s="73"/>
      <c r="G72" s="73"/>
      <c r="H72" s="130"/>
      <c r="I72" s="128"/>
      <c r="J72" s="128"/>
      <c r="K72" s="128"/>
      <c r="L72" s="128" t="e">
        <f t="shared" si="1"/>
        <v>#DIV/0!</v>
      </c>
    </row>
    <row r="73" spans="1:12" s="21" customFormat="1" ht="12.75" hidden="1">
      <c r="A73" s="20"/>
      <c r="B73" s="129" t="s">
        <v>49</v>
      </c>
      <c r="C73" s="133">
        <v>200</v>
      </c>
      <c r="D73" s="73"/>
      <c r="E73" s="73"/>
      <c r="F73" s="73"/>
      <c r="G73" s="73"/>
      <c r="H73" s="130"/>
      <c r="I73" s="128"/>
      <c r="J73" s="128"/>
      <c r="K73" s="128"/>
      <c r="L73" s="128" t="e">
        <f t="shared" si="1"/>
        <v>#DIV/0!</v>
      </c>
    </row>
    <row r="74" spans="1:12" s="21" customFormat="1" ht="12.75" hidden="1">
      <c r="A74" s="20"/>
      <c r="B74" s="129" t="s">
        <v>50</v>
      </c>
      <c r="C74" s="133">
        <v>200</v>
      </c>
      <c r="D74" s="73"/>
      <c r="E74" s="73"/>
      <c r="F74" s="73"/>
      <c r="G74" s="73"/>
      <c r="H74" s="130"/>
      <c r="I74" s="128"/>
      <c r="J74" s="128"/>
      <c r="K74" s="128"/>
      <c r="L74" s="128" t="e">
        <f t="shared" si="1"/>
        <v>#DIV/0!</v>
      </c>
    </row>
    <row r="75" spans="1:12" s="21" customFormat="1" ht="12.75" hidden="1">
      <c r="A75" s="20"/>
      <c r="B75" s="129" t="s">
        <v>51</v>
      </c>
      <c r="C75" s="133">
        <v>200</v>
      </c>
      <c r="D75" s="73"/>
      <c r="E75" s="73"/>
      <c r="F75" s="73"/>
      <c r="G75" s="73"/>
      <c r="H75" s="130"/>
      <c r="I75" s="128"/>
      <c r="J75" s="128"/>
      <c r="K75" s="128"/>
      <c r="L75" s="128" t="e">
        <f t="shared" si="1"/>
        <v>#DIV/0!</v>
      </c>
    </row>
    <row r="76" spans="1:12" s="21" customFormat="1" ht="12.75" hidden="1">
      <c r="A76" s="20"/>
      <c r="B76" s="129" t="s">
        <v>52</v>
      </c>
      <c r="C76" s="133">
        <v>200</v>
      </c>
      <c r="D76" s="73"/>
      <c r="E76" s="73"/>
      <c r="F76" s="73"/>
      <c r="G76" s="73"/>
      <c r="H76" s="130"/>
      <c r="I76" s="128"/>
      <c r="J76" s="128"/>
      <c r="K76" s="128"/>
      <c r="L76" s="128" t="e">
        <f aca="true" t="shared" si="3" ref="L76:L140">(K76/J76)*100</f>
        <v>#DIV/0!</v>
      </c>
    </row>
    <row r="77" spans="1:12" s="21" customFormat="1" ht="12.75" hidden="1">
      <c r="A77" s="20"/>
      <c r="B77" s="129" t="s">
        <v>53</v>
      </c>
      <c r="C77" s="133">
        <v>200</v>
      </c>
      <c r="D77" s="73"/>
      <c r="E77" s="73"/>
      <c r="F77" s="73"/>
      <c r="G77" s="73"/>
      <c r="H77" s="130" t="s">
        <v>54</v>
      </c>
      <c r="I77" s="128"/>
      <c r="J77" s="128"/>
      <c r="K77" s="128"/>
      <c r="L77" s="128" t="e">
        <f t="shared" si="3"/>
        <v>#DIV/0!</v>
      </c>
    </row>
    <row r="78" spans="1:12" s="21" customFormat="1" ht="12.75" hidden="1">
      <c r="A78" s="20"/>
      <c r="B78" s="129" t="s">
        <v>24</v>
      </c>
      <c r="C78" s="133">
        <v>200</v>
      </c>
      <c r="D78" s="73"/>
      <c r="E78" s="73"/>
      <c r="F78" s="73"/>
      <c r="G78" s="73"/>
      <c r="H78" s="130" t="s">
        <v>55</v>
      </c>
      <c r="I78" s="128"/>
      <c r="J78" s="128"/>
      <c r="K78" s="128"/>
      <c r="L78" s="128" t="e">
        <f t="shared" si="3"/>
        <v>#DIV/0!</v>
      </c>
    </row>
    <row r="79" spans="1:12" s="21" customFormat="1" ht="12.75" hidden="1">
      <c r="A79" s="20"/>
      <c r="B79" s="129" t="s">
        <v>56</v>
      </c>
      <c r="C79" s="133">
        <v>200</v>
      </c>
      <c r="D79" s="73"/>
      <c r="E79" s="73"/>
      <c r="F79" s="73"/>
      <c r="G79" s="73"/>
      <c r="H79" s="130" t="s">
        <v>57</v>
      </c>
      <c r="I79" s="128"/>
      <c r="J79" s="128"/>
      <c r="K79" s="128"/>
      <c r="L79" s="128" t="e">
        <f t="shared" si="3"/>
        <v>#DIV/0!</v>
      </c>
    </row>
    <row r="80" spans="1:12" s="21" customFormat="1" ht="21.75" hidden="1">
      <c r="A80" s="20"/>
      <c r="B80" s="129" t="s">
        <v>58</v>
      </c>
      <c r="C80" s="133">
        <v>200</v>
      </c>
      <c r="D80" s="73"/>
      <c r="E80" s="73"/>
      <c r="F80" s="73"/>
      <c r="G80" s="73"/>
      <c r="H80" s="130" t="s">
        <v>59</v>
      </c>
      <c r="I80" s="128"/>
      <c r="J80" s="128"/>
      <c r="K80" s="128"/>
      <c r="L80" s="128" t="e">
        <f t="shared" si="3"/>
        <v>#DIV/0!</v>
      </c>
    </row>
    <row r="81" spans="1:12" s="21" customFormat="1" ht="12.75" hidden="1">
      <c r="A81" s="20"/>
      <c r="B81" s="129" t="s">
        <v>60</v>
      </c>
      <c r="C81" s="133">
        <v>992</v>
      </c>
      <c r="D81" s="73" t="s">
        <v>135</v>
      </c>
      <c r="E81" s="73" t="s">
        <v>146</v>
      </c>
      <c r="F81" s="73"/>
      <c r="G81" s="73"/>
      <c r="H81" s="130"/>
      <c r="I81" s="128">
        <v>0</v>
      </c>
      <c r="J81" s="128">
        <f>J82</f>
        <v>0</v>
      </c>
      <c r="K81" s="128">
        <v>0</v>
      </c>
      <c r="L81" s="128" t="e">
        <f t="shared" si="3"/>
        <v>#DIV/0!</v>
      </c>
    </row>
    <row r="82" spans="1:12" ht="21.75" hidden="1">
      <c r="A82" s="16"/>
      <c r="B82" s="129" t="s">
        <v>61</v>
      </c>
      <c r="C82" s="133">
        <v>992</v>
      </c>
      <c r="D82" s="73" t="s">
        <v>135</v>
      </c>
      <c r="E82" s="73" t="s">
        <v>146</v>
      </c>
      <c r="F82" s="73" t="s">
        <v>151</v>
      </c>
      <c r="G82" s="73"/>
      <c r="H82" s="130"/>
      <c r="I82" s="128">
        <v>0</v>
      </c>
      <c r="J82" s="128">
        <f>J83</f>
        <v>0</v>
      </c>
      <c r="K82" s="128">
        <v>0</v>
      </c>
      <c r="L82" s="128" t="e">
        <f t="shared" si="3"/>
        <v>#DIV/0!</v>
      </c>
    </row>
    <row r="83" spans="1:12" ht="12.75" hidden="1">
      <c r="A83" s="16"/>
      <c r="B83" s="129" t="s">
        <v>62</v>
      </c>
      <c r="C83" s="133">
        <v>992</v>
      </c>
      <c r="D83" s="73" t="s">
        <v>135</v>
      </c>
      <c r="E83" s="73" t="s">
        <v>146</v>
      </c>
      <c r="F83" s="73" t="s">
        <v>152</v>
      </c>
      <c r="G83" s="73"/>
      <c r="H83" s="130"/>
      <c r="I83" s="128">
        <v>0</v>
      </c>
      <c r="J83" s="128">
        <f>J84</f>
        <v>0</v>
      </c>
      <c r="K83" s="128">
        <v>0</v>
      </c>
      <c r="L83" s="128" t="e">
        <f t="shared" si="3"/>
        <v>#DIV/0!</v>
      </c>
    </row>
    <row r="84" spans="1:12" ht="12.75" hidden="1">
      <c r="A84" s="16"/>
      <c r="B84" s="129" t="s">
        <v>63</v>
      </c>
      <c r="C84" s="133">
        <v>992</v>
      </c>
      <c r="D84" s="73" t="s">
        <v>135</v>
      </c>
      <c r="E84" s="73" t="s">
        <v>146</v>
      </c>
      <c r="F84" s="73" t="s">
        <v>153</v>
      </c>
      <c r="G84" s="73"/>
      <c r="H84" s="130"/>
      <c r="I84" s="128">
        <v>0</v>
      </c>
      <c r="J84" s="128">
        <f>J85</f>
        <v>0</v>
      </c>
      <c r="K84" s="128">
        <v>0</v>
      </c>
      <c r="L84" s="128" t="e">
        <f t="shared" si="3"/>
        <v>#DIV/0!</v>
      </c>
    </row>
    <row r="85" spans="1:12" ht="12.75" hidden="1">
      <c r="A85" s="16"/>
      <c r="B85" s="129" t="s">
        <v>42</v>
      </c>
      <c r="C85" s="133">
        <v>992</v>
      </c>
      <c r="D85" s="73" t="s">
        <v>135</v>
      </c>
      <c r="E85" s="73" t="s">
        <v>146</v>
      </c>
      <c r="F85" s="73" t="s">
        <v>153</v>
      </c>
      <c r="G85" s="73" t="s">
        <v>145</v>
      </c>
      <c r="H85" s="130"/>
      <c r="I85" s="128">
        <v>0</v>
      </c>
      <c r="J85" s="128">
        <v>0</v>
      </c>
      <c r="K85" s="128">
        <v>0</v>
      </c>
      <c r="L85" s="128" t="e">
        <f t="shared" si="3"/>
        <v>#DIV/0!</v>
      </c>
    </row>
    <row r="86" spans="1:12" ht="12.75" hidden="1">
      <c r="A86" s="16"/>
      <c r="B86" s="129" t="s">
        <v>64</v>
      </c>
      <c r="C86" s="133">
        <v>200</v>
      </c>
      <c r="D86" s="73"/>
      <c r="E86" s="73"/>
      <c r="F86" s="73"/>
      <c r="G86" s="73"/>
      <c r="H86" s="130"/>
      <c r="I86" s="128">
        <v>0</v>
      </c>
      <c r="J86" s="128">
        <f aca="true" t="shared" si="4" ref="J86:J149">I86</f>
        <v>0</v>
      </c>
      <c r="K86" s="128" t="s">
        <v>30</v>
      </c>
      <c r="L86" s="128" t="e">
        <f t="shared" si="3"/>
        <v>#VALUE!</v>
      </c>
    </row>
    <row r="87" spans="1:12" ht="12.75" hidden="1">
      <c r="A87" s="16"/>
      <c r="B87" s="129" t="s">
        <v>24</v>
      </c>
      <c r="C87" s="133">
        <v>200</v>
      </c>
      <c r="D87" s="73"/>
      <c r="E87" s="73"/>
      <c r="F87" s="73"/>
      <c r="G87" s="73"/>
      <c r="H87" s="130"/>
      <c r="I87" s="128">
        <v>0</v>
      </c>
      <c r="J87" s="128">
        <f t="shared" si="4"/>
        <v>0</v>
      </c>
      <c r="K87" s="128" t="s">
        <v>30</v>
      </c>
      <c r="L87" s="128" t="e">
        <f t="shared" si="3"/>
        <v>#VALUE!</v>
      </c>
    </row>
    <row r="88" spans="1:12" ht="12.75" hidden="1">
      <c r="A88" s="16"/>
      <c r="B88" s="129" t="s">
        <v>45</v>
      </c>
      <c r="C88" s="133">
        <v>200</v>
      </c>
      <c r="D88" s="73"/>
      <c r="E88" s="73"/>
      <c r="F88" s="73"/>
      <c r="G88" s="73"/>
      <c r="H88" s="130"/>
      <c r="I88" s="128">
        <v>0</v>
      </c>
      <c r="J88" s="128">
        <f t="shared" si="4"/>
        <v>0</v>
      </c>
      <c r="K88" s="128" t="s">
        <v>30</v>
      </c>
      <c r="L88" s="128" t="e">
        <f t="shared" si="3"/>
        <v>#VALUE!</v>
      </c>
    </row>
    <row r="89" spans="1:12" ht="21.75">
      <c r="A89" s="32"/>
      <c r="B89" s="129" t="s">
        <v>48</v>
      </c>
      <c r="C89" s="133"/>
      <c r="D89" s="73" t="s">
        <v>135</v>
      </c>
      <c r="E89" s="73" t="s">
        <v>142</v>
      </c>
      <c r="F89" s="73"/>
      <c r="G89" s="73"/>
      <c r="H89" s="130"/>
      <c r="I89" s="128">
        <f>'Прил.2'!I19+'Прил.2'!I98</f>
        <v>21200</v>
      </c>
      <c r="J89" s="128">
        <f>I89</f>
        <v>21200</v>
      </c>
      <c r="K89" s="128">
        <f>'Прил.2'!K14+'Прил.2'!K98</f>
        <v>21200</v>
      </c>
      <c r="L89" s="128">
        <f t="shared" si="3"/>
        <v>100</v>
      </c>
    </row>
    <row r="90" spans="1:12" ht="12.75" hidden="1">
      <c r="A90" s="16"/>
      <c r="B90" s="64" t="s">
        <v>60</v>
      </c>
      <c r="C90" s="133"/>
      <c r="D90" s="73" t="s">
        <v>135</v>
      </c>
      <c r="E90" s="73" t="s">
        <v>146</v>
      </c>
      <c r="F90" s="73"/>
      <c r="G90" s="73"/>
      <c r="H90" s="130"/>
      <c r="I90" s="128">
        <v>0</v>
      </c>
      <c r="J90" s="128">
        <v>0</v>
      </c>
      <c r="K90" s="128">
        <v>0</v>
      </c>
      <c r="L90" s="128" t="e">
        <f t="shared" si="3"/>
        <v>#DIV/0!</v>
      </c>
    </row>
    <row r="91" spans="1:12" ht="12.75">
      <c r="A91" s="32"/>
      <c r="B91" s="64" t="s">
        <v>375</v>
      </c>
      <c r="C91" s="133"/>
      <c r="D91" s="73" t="s">
        <v>135</v>
      </c>
      <c r="E91" s="73" t="s">
        <v>180</v>
      </c>
      <c r="F91" s="73"/>
      <c r="G91" s="73"/>
      <c r="H91" s="130"/>
      <c r="I91" s="128">
        <f>'Прил.2'!I104</f>
        <v>100000</v>
      </c>
      <c r="J91" s="128">
        <f>I91</f>
        <v>100000</v>
      </c>
      <c r="K91" s="128">
        <f>'Прил.2'!K104</f>
        <v>100000</v>
      </c>
      <c r="L91" s="128">
        <f t="shared" si="3"/>
        <v>100</v>
      </c>
    </row>
    <row r="92" spans="1:12" ht="12.75">
      <c r="A92" s="32"/>
      <c r="B92" s="64" t="s">
        <v>60</v>
      </c>
      <c r="C92" s="133"/>
      <c r="D92" s="73" t="s">
        <v>135</v>
      </c>
      <c r="E92" s="73" t="s">
        <v>146</v>
      </c>
      <c r="F92" s="73"/>
      <c r="G92" s="73"/>
      <c r="H92" s="130"/>
      <c r="I92" s="128">
        <f>'Прил.2'!I110</f>
        <v>30000</v>
      </c>
      <c r="J92" s="128">
        <f>I92</f>
        <v>30000</v>
      </c>
      <c r="K92" s="128">
        <v>0</v>
      </c>
      <c r="L92" s="128">
        <f t="shared" si="3"/>
        <v>0</v>
      </c>
    </row>
    <row r="93" spans="1:12" s="30" customFormat="1" ht="12.75">
      <c r="A93" s="32"/>
      <c r="B93" s="129" t="s">
        <v>65</v>
      </c>
      <c r="C93" s="133">
        <v>992</v>
      </c>
      <c r="D93" s="73" t="s">
        <v>135</v>
      </c>
      <c r="E93" s="73" t="s">
        <v>147</v>
      </c>
      <c r="F93" s="73"/>
      <c r="G93" s="73"/>
      <c r="H93" s="130"/>
      <c r="I93" s="128">
        <f>'Прил.2'!I111</f>
        <v>381416.72</v>
      </c>
      <c r="J93" s="128">
        <f>I93</f>
        <v>381416.72</v>
      </c>
      <c r="K93" s="128">
        <f>'Прил.2'!K111</f>
        <v>363712.65</v>
      </c>
      <c r="L93" s="128">
        <f t="shared" si="3"/>
        <v>95.35833929881208</v>
      </c>
    </row>
    <row r="94" spans="1:12" ht="12.75" hidden="1">
      <c r="A94" s="16"/>
      <c r="B94" s="129" t="s">
        <v>65</v>
      </c>
      <c r="C94" s="133">
        <v>992</v>
      </c>
      <c r="D94" s="73" t="s">
        <v>135</v>
      </c>
      <c r="E94" s="73" t="s">
        <v>147</v>
      </c>
      <c r="F94" s="73"/>
      <c r="G94" s="73"/>
      <c r="H94" s="130"/>
      <c r="I94" s="128">
        <v>271745.47</v>
      </c>
      <c r="J94" s="128">
        <f t="shared" si="4"/>
        <v>271745.47</v>
      </c>
      <c r="K94" s="128">
        <v>96620.91</v>
      </c>
      <c r="L94" s="128">
        <f t="shared" si="3"/>
        <v>35.555665380548945</v>
      </c>
    </row>
    <row r="95" spans="1:12" ht="28.5" customHeight="1" hidden="1">
      <c r="A95" s="16"/>
      <c r="B95" s="129" t="s">
        <v>200</v>
      </c>
      <c r="C95" s="133">
        <v>992</v>
      </c>
      <c r="D95" s="73" t="s">
        <v>135</v>
      </c>
      <c r="E95" s="73" t="s">
        <v>147</v>
      </c>
      <c r="F95" s="73" t="s">
        <v>156</v>
      </c>
      <c r="G95" s="73"/>
      <c r="H95" s="130"/>
      <c r="I95" s="128">
        <f aca="true" t="shared" si="5" ref="I95:K97">I96</f>
        <v>216500</v>
      </c>
      <c r="J95" s="128">
        <f t="shared" si="5"/>
        <v>216500</v>
      </c>
      <c r="K95" s="128">
        <f t="shared" si="5"/>
        <v>191400.35</v>
      </c>
      <c r="L95" s="128">
        <f t="shared" si="3"/>
        <v>88.40662817551963</v>
      </c>
    </row>
    <row r="96" spans="1:12" ht="12.75" hidden="1">
      <c r="A96" s="16"/>
      <c r="B96" s="129" t="s">
        <v>19</v>
      </c>
      <c r="C96" s="133">
        <v>992</v>
      </c>
      <c r="D96" s="73" t="s">
        <v>135</v>
      </c>
      <c r="E96" s="73" t="s">
        <v>147</v>
      </c>
      <c r="F96" s="73" t="s">
        <v>157</v>
      </c>
      <c r="G96" s="73"/>
      <c r="H96" s="130"/>
      <c r="I96" s="128">
        <f t="shared" si="5"/>
        <v>216500</v>
      </c>
      <c r="J96" s="128">
        <f t="shared" si="5"/>
        <v>216500</v>
      </c>
      <c r="K96" s="128">
        <f t="shared" si="5"/>
        <v>191400.35</v>
      </c>
      <c r="L96" s="128">
        <f t="shared" si="3"/>
        <v>88.40662817551963</v>
      </c>
    </row>
    <row r="97" spans="1:12" ht="21.75" hidden="1">
      <c r="A97" s="16"/>
      <c r="B97" s="129" t="s">
        <v>66</v>
      </c>
      <c r="C97" s="133">
        <v>992</v>
      </c>
      <c r="D97" s="73" t="s">
        <v>135</v>
      </c>
      <c r="E97" s="73" t="s">
        <v>147</v>
      </c>
      <c r="F97" s="73" t="s">
        <v>158</v>
      </c>
      <c r="G97" s="73"/>
      <c r="H97" s="130"/>
      <c r="I97" s="128">
        <f t="shared" si="5"/>
        <v>216500</v>
      </c>
      <c r="J97" s="128">
        <f t="shared" si="5"/>
        <v>216500</v>
      </c>
      <c r="K97" s="128">
        <f t="shared" si="5"/>
        <v>191400.35</v>
      </c>
      <c r="L97" s="128">
        <f t="shared" si="3"/>
        <v>88.40662817551963</v>
      </c>
    </row>
    <row r="98" spans="1:12" ht="21.75" hidden="1">
      <c r="A98" s="16"/>
      <c r="B98" s="129" t="s">
        <v>32</v>
      </c>
      <c r="C98" s="133">
        <v>992</v>
      </c>
      <c r="D98" s="73" t="s">
        <v>135</v>
      </c>
      <c r="E98" s="73" t="s">
        <v>147</v>
      </c>
      <c r="F98" s="73" t="s">
        <v>158</v>
      </c>
      <c r="G98" s="73" t="s">
        <v>144</v>
      </c>
      <c r="H98" s="130"/>
      <c r="I98" s="128">
        <v>216500</v>
      </c>
      <c r="J98" s="128">
        <v>216500</v>
      </c>
      <c r="K98" s="128">
        <v>191400.35</v>
      </c>
      <c r="L98" s="128">
        <f t="shared" si="3"/>
        <v>88.40662817551963</v>
      </c>
    </row>
    <row r="99" spans="1:12" ht="21.75" hidden="1">
      <c r="A99" s="16"/>
      <c r="B99" s="129" t="s">
        <v>33</v>
      </c>
      <c r="C99" s="133">
        <v>200</v>
      </c>
      <c r="D99" s="73"/>
      <c r="E99" s="73"/>
      <c r="F99" s="73"/>
      <c r="G99" s="73"/>
      <c r="H99" s="130"/>
      <c r="I99" s="128">
        <v>20000</v>
      </c>
      <c r="J99" s="128">
        <f t="shared" si="4"/>
        <v>20000</v>
      </c>
      <c r="K99" s="128" t="s">
        <v>30</v>
      </c>
      <c r="L99" s="128" t="e">
        <f t="shared" si="3"/>
        <v>#VALUE!</v>
      </c>
    </row>
    <row r="100" spans="1:12" ht="21.75" hidden="1">
      <c r="A100" s="16"/>
      <c r="B100" s="129" t="s">
        <v>34</v>
      </c>
      <c r="C100" s="133">
        <v>200</v>
      </c>
      <c r="D100" s="73"/>
      <c r="E100" s="73"/>
      <c r="F100" s="73"/>
      <c r="G100" s="73"/>
      <c r="H100" s="130"/>
      <c r="I100" s="128">
        <v>20000</v>
      </c>
      <c r="J100" s="128">
        <f t="shared" si="4"/>
        <v>20000</v>
      </c>
      <c r="K100" s="128" t="s">
        <v>30</v>
      </c>
      <c r="L100" s="128" t="e">
        <f t="shared" si="3"/>
        <v>#VALUE!</v>
      </c>
    </row>
    <row r="101" spans="1:12" ht="12.75" hidden="1">
      <c r="A101" s="16"/>
      <c r="B101" s="129" t="s">
        <v>24</v>
      </c>
      <c r="C101" s="133">
        <v>200</v>
      </c>
      <c r="D101" s="73"/>
      <c r="E101" s="73"/>
      <c r="F101" s="73"/>
      <c r="G101" s="73"/>
      <c r="H101" s="130"/>
      <c r="I101" s="128">
        <v>20000</v>
      </c>
      <c r="J101" s="128">
        <f t="shared" si="4"/>
        <v>20000</v>
      </c>
      <c r="K101" s="128" t="s">
        <v>30</v>
      </c>
      <c r="L101" s="128" t="e">
        <f t="shared" si="3"/>
        <v>#VALUE!</v>
      </c>
    </row>
    <row r="102" spans="1:12" ht="12.75" hidden="1">
      <c r="A102" s="16"/>
      <c r="B102" s="129" t="s">
        <v>35</v>
      </c>
      <c r="C102" s="133">
        <v>200</v>
      </c>
      <c r="D102" s="73"/>
      <c r="E102" s="73"/>
      <c r="F102" s="73"/>
      <c r="G102" s="73"/>
      <c r="H102" s="130"/>
      <c r="I102" s="128">
        <v>20000</v>
      </c>
      <c r="J102" s="128">
        <f t="shared" si="4"/>
        <v>20000</v>
      </c>
      <c r="K102" s="128" t="s">
        <v>30</v>
      </c>
      <c r="L102" s="128" t="e">
        <f t="shared" si="3"/>
        <v>#VALUE!</v>
      </c>
    </row>
    <row r="103" spans="1:12" ht="12.75" hidden="1">
      <c r="A103" s="16"/>
      <c r="B103" s="129" t="s">
        <v>39</v>
      </c>
      <c r="C103" s="133">
        <v>200</v>
      </c>
      <c r="D103" s="73"/>
      <c r="E103" s="73"/>
      <c r="F103" s="73"/>
      <c r="G103" s="73"/>
      <c r="H103" s="130"/>
      <c r="I103" s="128">
        <v>20000</v>
      </c>
      <c r="J103" s="128">
        <f t="shared" si="4"/>
        <v>20000</v>
      </c>
      <c r="K103" s="128" t="s">
        <v>30</v>
      </c>
      <c r="L103" s="128" t="e">
        <f t="shared" si="3"/>
        <v>#VALUE!</v>
      </c>
    </row>
    <row r="104" spans="1:12" ht="26.25" customHeight="1" hidden="1">
      <c r="A104" s="16"/>
      <c r="B104" s="129" t="s">
        <v>199</v>
      </c>
      <c r="C104" s="133">
        <v>992</v>
      </c>
      <c r="D104" s="73" t="s">
        <v>135</v>
      </c>
      <c r="E104" s="73" t="s">
        <v>147</v>
      </c>
      <c r="F104" s="73" t="s">
        <v>136</v>
      </c>
      <c r="G104" s="73"/>
      <c r="H104" s="130"/>
      <c r="I104" s="128">
        <f>I105</f>
        <v>423685.47</v>
      </c>
      <c r="J104" s="128">
        <f>J105</f>
        <v>423685.47</v>
      </c>
      <c r="K104" s="128">
        <f>K105</f>
        <v>391020.15</v>
      </c>
      <c r="L104" s="128">
        <f t="shared" si="3"/>
        <v>92.29019583796443</v>
      </c>
    </row>
    <row r="105" spans="1:12" ht="12.75" hidden="1">
      <c r="A105" s="16"/>
      <c r="B105" s="129" t="s">
        <v>19</v>
      </c>
      <c r="C105" s="133">
        <v>992</v>
      </c>
      <c r="D105" s="73" t="s">
        <v>135</v>
      </c>
      <c r="E105" s="73" t="s">
        <v>147</v>
      </c>
      <c r="F105" s="73" t="s">
        <v>137</v>
      </c>
      <c r="G105" s="73"/>
      <c r="H105" s="130"/>
      <c r="I105" s="128">
        <f>I107+I113+I128</f>
        <v>423685.47</v>
      </c>
      <c r="J105" s="128">
        <f>J107+J113+J128</f>
        <v>423685.47</v>
      </c>
      <c r="K105" s="128">
        <f>K107+K113+K128</f>
        <v>391020.15</v>
      </c>
      <c r="L105" s="128">
        <f t="shared" si="3"/>
        <v>92.29019583796443</v>
      </c>
    </row>
    <row r="106" spans="1:12" ht="21.75" hidden="1">
      <c r="A106" s="16"/>
      <c r="B106" s="129" t="s">
        <v>67</v>
      </c>
      <c r="C106" s="133">
        <v>992</v>
      </c>
      <c r="D106" s="73" t="s">
        <v>135</v>
      </c>
      <c r="E106" s="73" t="s">
        <v>147</v>
      </c>
      <c r="F106" s="73" t="s">
        <v>159</v>
      </c>
      <c r="G106" s="73"/>
      <c r="H106" s="130"/>
      <c r="I106" s="128">
        <v>1000</v>
      </c>
      <c r="J106" s="128">
        <f t="shared" si="4"/>
        <v>1000</v>
      </c>
      <c r="K106" s="128">
        <v>1000</v>
      </c>
      <c r="L106" s="128">
        <f t="shared" si="3"/>
        <v>100</v>
      </c>
    </row>
    <row r="107" spans="1:12" ht="21.75" hidden="1">
      <c r="A107" s="16"/>
      <c r="B107" s="129" t="s">
        <v>32</v>
      </c>
      <c r="C107" s="133">
        <v>992</v>
      </c>
      <c r="D107" s="73" t="s">
        <v>135</v>
      </c>
      <c r="E107" s="73" t="s">
        <v>147</v>
      </c>
      <c r="F107" s="73" t="s">
        <v>159</v>
      </c>
      <c r="G107" s="73" t="s">
        <v>144</v>
      </c>
      <c r="H107" s="130"/>
      <c r="I107" s="128">
        <v>1000</v>
      </c>
      <c r="J107" s="128">
        <f t="shared" si="4"/>
        <v>1000</v>
      </c>
      <c r="K107" s="128">
        <v>1000</v>
      </c>
      <c r="L107" s="128">
        <f t="shared" si="3"/>
        <v>100</v>
      </c>
    </row>
    <row r="108" spans="1:12" ht="21.75" hidden="1">
      <c r="A108" s="16"/>
      <c r="B108" s="129" t="s">
        <v>33</v>
      </c>
      <c r="C108" s="133">
        <v>200</v>
      </c>
      <c r="D108" s="73"/>
      <c r="E108" s="73"/>
      <c r="F108" s="73"/>
      <c r="G108" s="73"/>
      <c r="H108" s="130"/>
      <c r="I108" s="128">
        <v>1000</v>
      </c>
      <c r="J108" s="128">
        <f t="shared" si="4"/>
        <v>1000</v>
      </c>
      <c r="K108" s="128">
        <v>1000</v>
      </c>
      <c r="L108" s="128">
        <f t="shared" si="3"/>
        <v>100</v>
      </c>
    </row>
    <row r="109" spans="1:12" ht="21.75" hidden="1">
      <c r="A109" s="16"/>
      <c r="B109" s="129" t="s">
        <v>34</v>
      </c>
      <c r="C109" s="133">
        <v>200</v>
      </c>
      <c r="D109" s="73"/>
      <c r="E109" s="73"/>
      <c r="F109" s="73"/>
      <c r="G109" s="73"/>
      <c r="H109" s="130"/>
      <c r="I109" s="128">
        <v>1000</v>
      </c>
      <c r="J109" s="128">
        <f t="shared" si="4"/>
        <v>1000</v>
      </c>
      <c r="K109" s="128">
        <v>1000</v>
      </c>
      <c r="L109" s="128">
        <f t="shared" si="3"/>
        <v>100</v>
      </c>
    </row>
    <row r="110" spans="1:12" ht="12.75" hidden="1">
      <c r="A110" s="16"/>
      <c r="B110" s="129" t="s">
        <v>40</v>
      </c>
      <c r="C110" s="133">
        <v>200</v>
      </c>
      <c r="D110" s="73"/>
      <c r="E110" s="73"/>
      <c r="F110" s="73"/>
      <c r="G110" s="73"/>
      <c r="H110" s="130"/>
      <c r="I110" s="128">
        <v>1000</v>
      </c>
      <c r="J110" s="128">
        <f t="shared" si="4"/>
        <v>1000</v>
      </c>
      <c r="K110" s="128">
        <v>1000</v>
      </c>
      <c r="L110" s="128">
        <f t="shared" si="3"/>
        <v>100</v>
      </c>
    </row>
    <row r="111" spans="1:12" ht="12.75" hidden="1">
      <c r="A111" s="16"/>
      <c r="B111" s="129" t="s">
        <v>41</v>
      </c>
      <c r="C111" s="133">
        <v>200</v>
      </c>
      <c r="D111" s="73"/>
      <c r="E111" s="73"/>
      <c r="F111" s="73"/>
      <c r="G111" s="73"/>
      <c r="H111" s="130"/>
      <c r="I111" s="128">
        <v>1000</v>
      </c>
      <c r="J111" s="128">
        <f t="shared" si="4"/>
        <v>1000</v>
      </c>
      <c r="K111" s="128">
        <v>1000</v>
      </c>
      <c r="L111" s="128">
        <f t="shared" si="3"/>
        <v>100</v>
      </c>
    </row>
    <row r="112" spans="1:12" ht="27" customHeight="1" hidden="1">
      <c r="A112" s="16"/>
      <c r="B112" s="129" t="s">
        <v>68</v>
      </c>
      <c r="C112" s="133">
        <v>992</v>
      </c>
      <c r="D112" s="73" t="s">
        <v>135</v>
      </c>
      <c r="E112" s="73" t="s">
        <v>147</v>
      </c>
      <c r="F112" s="73" t="s">
        <v>160</v>
      </c>
      <c r="G112" s="73"/>
      <c r="H112" s="130"/>
      <c r="I112" s="128">
        <f>I113</f>
        <v>391185.47</v>
      </c>
      <c r="J112" s="128">
        <f>J113</f>
        <v>391185.47</v>
      </c>
      <c r="K112" s="128">
        <f>K113</f>
        <v>358520.15</v>
      </c>
      <c r="L112" s="128">
        <f t="shared" si="3"/>
        <v>91.64965917573575</v>
      </c>
    </row>
    <row r="113" spans="1:12" ht="21.75" hidden="1">
      <c r="A113" s="16"/>
      <c r="B113" s="129" t="s">
        <v>32</v>
      </c>
      <c r="C113" s="133">
        <v>992</v>
      </c>
      <c r="D113" s="73" t="s">
        <v>135</v>
      </c>
      <c r="E113" s="73" t="s">
        <v>147</v>
      </c>
      <c r="F113" s="73" t="s">
        <v>160</v>
      </c>
      <c r="G113" s="73" t="s">
        <v>144</v>
      </c>
      <c r="H113" s="130"/>
      <c r="I113" s="128">
        <v>391185.47</v>
      </c>
      <c r="J113" s="128">
        <v>391185.47</v>
      </c>
      <c r="K113" s="128">
        <v>358520.15</v>
      </c>
      <c r="L113" s="128">
        <f t="shared" si="3"/>
        <v>91.64965917573575</v>
      </c>
    </row>
    <row r="114" spans="1:12" ht="21.75" hidden="1">
      <c r="A114" s="16"/>
      <c r="B114" s="129" t="s">
        <v>33</v>
      </c>
      <c r="C114" s="133">
        <v>200</v>
      </c>
      <c r="D114" s="73"/>
      <c r="E114" s="73"/>
      <c r="F114" s="73"/>
      <c r="G114" s="73"/>
      <c r="H114" s="130"/>
      <c r="I114" s="128">
        <v>219745.47</v>
      </c>
      <c r="J114" s="128">
        <f t="shared" si="4"/>
        <v>219745.47</v>
      </c>
      <c r="K114" s="128">
        <v>64620.91</v>
      </c>
      <c r="L114" s="128">
        <f t="shared" si="3"/>
        <v>29.407163660757153</v>
      </c>
    </row>
    <row r="115" spans="1:12" ht="21.75" hidden="1">
      <c r="A115" s="16"/>
      <c r="B115" s="129" t="s">
        <v>69</v>
      </c>
      <c r="C115" s="133">
        <v>200</v>
      </c>
      <c r="D115" s="73"/>
      <c r="E115" s="73"/>
      <c r="F115" s="73"/>
      <c r="G115" s="73"/>
      <c r="H115" s="130"/>
      <c r="I115" s="128">
        <v>172180.07</v>
      </c>
      <c r="J115" s="128">
        <f t="shared" si="4"/>
        <v>172180.07</v>
      </c>
      <c r="K115" s="128">
        <v>56855.51</v>
      </c>
      <c r="L115" s="128">
        <f t="shared" si="3"/>
        <v>33.02095881364202</v>
      </c>
    </row>
    <row r="116" spans="1:12" ht="12.75" hidden="1">
      <c r="A116" s="16"/>
      <c r="B116" s="129" t="s">
        <v>24</v>
      </c>
      <c r="C116" s="133">
        <v>200</v>
      </c>
      <c r="D116" s="73"/>
      <c r="E116" s="73"/>
      <c r="F116" s="73"/>
      <c r="G116" s="73"/>
      <c r="H116" s="130"/>
      <c r="I116" s="128">
        <v>171130.07</v>
      </c>
      <c r="J116" s="128">
        <f t="shared" si="4"/>
        <v>171130.07</v>
      </c>
      <c r="K116" s="128">
        <v>55805.51</v>
      </c>
      <c r="L116" s="128">
        <f t="shared" si="3"/>
        <v>32.60999659498766</v>
      </c>
    </row>
    <row r="117" spans="1:12" ht="12.75" hidden="1">
      <c r="A117" s="16"/>
      <c r="B117" s="129" t="s">
        <v>35</v>
      </c>
      <c r="C117" s="133">
        <v>200</v>
      </c>
      <c r="D117" s="73"/>
      <c r="E117" s="73"/>
      <c r="F117" s="73"/>
      <c r="G117" s="73"/>
      <c r="H117" s="130"/>
      <c r="I117" s="128">
        <v>171130.07</v>
      </c>
      <c r="J117" s="128">
        <f t="shared" si="4"/>
        <v>171130.07</v>
      </c>
      <c r="K117" s="128">
        <v>55805.51</v>
      </c>
      <c r="L117" s="128">
        <f t="shared" si="3"/>
        <v>32.60999659498766</v>
      </c>
    </row>
    <row r="118" spans="1:12" ht="12.75" hidden="1">
      <c r="A118" s="16"/>
      <c r="B118" s="129" t="s">
        <v>70</v>
      </c>
      <c r="C118" s="133">
        <v>200</v>
      </c>
      <c r="D118" s="73"/>
      <c r="E118" s="73"/>
      <c r="F118" s="73"/>
      <c r="G118" s="73"/>
      <c r="H118" s="130"/>
      <c r="I118" s="128">
        <v>91264.84</v>
      </c>
      <c r="J118" s="128">
        <f t="shared" si="4"/>
        <v>91264.84</v>
      </c>
      <c r="K118" s="128">
        <v>13355.51</v>
      </c>
      <c r="L118" s="128">
        <f t="shared" si="3"/>
        <v>14.633795446307692</v>
      </c>
    </row>
    <row r="119" spans="1:12" ht="12.75" hidden="1">
      <c r="A119" s="16"/>
      <c r="B119" s="129" t="s">
        <v>38</v>
      </c>
      <c r="C119" s="133">
        <v>200</v>
      </c>
      <c r="D119" s="73"/>
      <c r="E119" s="73"/>
      <c r="F119" s="73"/>
      <c r="G119" s="73"/>
      <c r="H119" s="130"/>
      <c r="I119" s="128">
        <v>8400</v>
      </c>
      <c r="J119" s="128">
        <f t="shared" si="4"/>
        <v>8400</v>
      </c>
      <c r="K119" s="128" t="s">
        <v>30</v>
      </c>
      <c r="L119" s="128" t="e">
        <f t="shared" si="3"/>
        <v>#VALUE!</v>
      </c>
    </row>
    <row r="120" spans="1:12" ht="12.75" hidden="1">
      <c r="A120" s="16"/>
      <c r="B120" s="129" t="s">
        <v>39</v>
      </c>
      <c r="C120" s="133">
        <v>200</v>
      </c>
      <c r="D120" s="73"/>
      <c r="E120" s="73"/>
      <c r="F120" s="73"/>
      <c r="G120" s="73"/>
      <c r="H120" s="130"/>
      <c r="I120" s="128">
        <v>71465.23</v>
      </c>
      <c r="J120" s="128">
        <f t="shared" si="4"/>
        <v>71465.23</v>
      </c>
      <c r="K120" s="128">
        <v>42450</v>
      </c>
      <c r="L120" s="128">
        <f t="shared" si="3"/>
        <v>59.399514980921495</v>
      </c>
    </row>
    <row r="121" spans="1:12" ht="12.75" hidden="1">
      <c r="A121" s="16"/>
      <c r="B121" s="129" t="s">
        <v>40</v>
      </c>
      <c r="C121" s="133">
        <v>200</v>
      </c>
      <c r="D121" s="73"/>
      <c r="E121" s="73"/>
      <c r="F121" s="73"/>
      <c r="G121" s="73"/>
      <c r="H121" s="130"/>
      <c r="I121" s="128">
        <v>1050</v>
      </c>
      <c r="J121" s="128">
        <f t="shared" si="4"/>
        <v>1050</v>
      </c>
      <c r="K121" s="128">
        <v>1050</v>
      </c>
      <c r="L121" s="128">
        <f t="shared" si="3"/>
        <v>100</v>
      </c>
    </row>
    <row r="122" spans="1:12" ht="12.75" hidden="1">
      <c r="A122" s="16"/>
      <c r="B122" s="129" t="s">
        <v>41</v>
      </c>
      <c r="C122" s="133">
        <v>200</v>
      </c>
      <c r="D122" s="73"/>
      <c r="E122" s="73"/>
      <c r="F122" s="73"/>
      <c r="G122" s="73"/>
      <c r="H122" s="130"/>
      <c r="I122" s="128">
        <v>1050</v>
      </c>
      <c r="J122" s="128">
        <f t="shared" si="4"/>
        <v>1050</v>
      </c>
      <c r="K122" s="128">
        <v>1050</v>
      </c>
      <c r="L122" s="128">
        <f t="shared" si="3"/>
        <v>100</v>
      </c>
    </row>
    <row r="123" spans="1:12" ht="21.75" hidden="1">
      <c r="A123" s="16"/>
      <c r="B123" s="129" t="s">
        <v>34</v>
      </c>
      <c r="C123" s="133">
        <v>200</v>
      </c>
      <c r="D123" s="73"/>
      <c r="E123" s="73"/>
      <c r="F123" s="73"/>
      <c r="G123" s="73"/>
      <c r="H123" s="130"/>
      <c r="I123" s="128">
        <v>47565.4</v>
      </c>
      <c r="J123" s="128">
        <f t="shared" si="4"/>
        <v>47565.4</v>
      </c>
      <c r="K123" s="128">
        <v>7765.4</v>
      </c>
      <c r="L123" s="128">
        <f t="shared" si="3"/>
        <v>16.325732570313715</v>
      </c>
    </row>
    <row r="124" spans="1:12" ht="12.75" hidden="1">
      <c r="A124" s="16"/>
      <c r="B124" s="129" t="s">
        <v>24</v>
      </c>
      <c r="C124" s="133">
        <v>200</v>
      </c>
      <c r="D124" s="73"/>
      <c r="E124" s="73"/>
      <c r="F124" s="73"/>
      <c r="G124" s="73"/>
      <c r="H124" s="130"/>
      <c r="I124" s="128">
        <v>47565.4</v>
      </c>
      <c r="J124" s="128">
        <f t="shared" si="4"/>
        <v>47565.4</v>
      </c>
      <c r="K124" s="128">
        <v>7765.4</v>
      </c>
      <c r="L124" s="128">
        <f t="shared" si="3"/>
        <v>16.325732570313715</v>
      </c>
    </row>
    <row r="125" spans="1:12" ht="12.75" hidden="1">
      <c r="A125" s="16"/>
      <c r="B125" s="129" t="s">
        <v>35</v>
      </c>
      <c r="C125" s="133">
        <v>200</v>
      </c>
      <c r="D125" s="73"/>
      <c r="E125" s="73"/>
      <c r="F125" s="73"/>
      <c r="G125" s="73"/>
      <c r="H125" s="130"/>
      <c r="I125" s="128">
        <v>47565.4</v>
      </c>
      <c r="J125" s="128">
        <f t="shared" si="4"/>
        <v>47565.4</v>
      </c>
      <c r="K125" s="128">
        <v>7765.4</v>
      </c>
      <c r="L125" s="128">
        <f t="shared" si="3"/>
        <v>16.325732570313715</v>
      </c>
    </row>
    <row r="126" spans="1:12" ht="12.75" hidden="1">
      <c r="A126" s="16"/>
      <c r="B126" s="129" t="s">
        <v>39</v>
      </c>
      <c r="C126" s="133">
        <v>200</v>
      </c>
      <c r="D126" s="73"/>
      <c r="E126" s="73"/>
      <c r="F126" s="73"/>
      <c r="G126" s="73"/>
      <c r="H126" s="130"/>
      <c r="I126" s="128">
        <v>47565.4</v>
      </c>
      <c r="J126" s="128">
        <f t="shared" si="4"/>
        <v>47565.4</v>
      </c>
      <c r="K126" s="128">
        <v>7765.4</v>
      </c>
      <c r="L126" s="128">
        <f t="shared" si="3"/>
        <v>16.325732570313715</v>
      </c>
    </row>
    <row r="127" spans="1:12" ht="21.75" hidden="1">
      <c r="A127" s="16"/>
      <c r="B127" s="129" t="s">
        <v>71</v>
      </c>
      <c r="C127" s="133">
        <v>992</v>
      </c>
      <c r="D127" s="73" t="s">
        <v>135</v>
      </c>
      <c r="E127" s="73" t="s">
        <v>147</v>
      </c>
      <c r="F127" s="73" t="s">
        <v>161</v>
      </c>
      <c r="G127" s="73"/>
      <c r="H127" s="130"/>
      <c r="I127" s="128">
        <f>I128</f>
        <v>31500</v>
      </c>
      <c r="J127" s="128">
        <f t="shared" si="4"/>
        <v>31500</v>
      </c>
      <c r="K127" s="128">
        <v>31500</v>
      </c>
      <c r="L127" s="128">
        <f t="shared" si="3"/>
        <v>100</v>
      </c>
    </row>
    <row r="128" spans="1:12" ht="12.75" hidden="1">
      <c r="A128" s="16"/>
      <c r="B128" s="129" t="s">
        <v>52</v>
      </c>
      <c r="C128" s="133">
        <v>992</v>
      </c>
      <c r="D128" s="73" t="s">
        <v>135</v>
      </c>
      <c r="E128" s="73" t="s">
        <v>147</v>
      </c>
      <c r="F128" s="73" t="s">
        <v>161</v>
      </c>
      <c r="G128" s="73" t="s">
        <v>154</v>
      </c>
      <c r="H128" s="130"/>
      <c r="I128" s="128">
        <v>31500</v>
      </c>
      <c r="J128" s="128">
        <f t="shared" si="4"/>
        <v>31500</v>
      </c>
      <c r="K128" s="128">
        <v>31500</v>
      </c>
      <c r="L128" s="128">
        <f t="shared" si="3"/>
        <v>100</v>
      </c>
    </row>
    <row r="129" spans="1:12" ht="12.75" hidden="1">
      <c r="A129" s="16"/>
      <c r="B129" s="129" t="s">
        <v>53</v>
      </c>
      <c r="C129" s="133">
        <v>200</v>
      </c>
      <c r="D129" s="73"/>
      <c r="E129" s="73"/>
      <c r="F129" s="73"/>
      <c r="G129" s="73"/>
      <c r="H129" s="130"/>
      <c r="I129" s="128">
        <v>31000</v>
      </c>
      <c r="J129" s="127">
        <f t="shared" si="4"/>
        <v>31000</v>
      </c>
      <c r="K129" s="128">
        <v>31000</v>
      </c>
      <c r="L129" s="127">
        <f t="shared" si="3"/>
        <v>100</v>
      </c>
    </row>
    <row r="130" spans="1:12" ht="12.75" hidden="1">
      <c r="A130" s="16"/>
      <c r="B130" s="129" t="s">
        <v>24</v>
      </c>
      <c r="C130" s="133">
        <v>200</v>
      </c>
      <c r="D130" s="73"/>
      <c r="E130" s="73"/>
      <c r="F130" s="73"/>
      <c r="G130" s="73"/>
      <c r="H130" s="130"/>
      <c r="I130" s="128">
        <v>31000</v>
      </c>
      <c r="J130" s="127">
        <f t="shared" si="4"/>
        <v>31000</v>
      </c>
      <c r="K130" s="128">
        <v>31000</v>
      </c>
      <c r="L130" s="127">
        <f t="shared" si="3"/>
        <v>100</v>
      </c>
    </row>
    <row r="131" spans="1:12" ht="12.75" hidden="1">
      <c r="A131" s="16"/>
      <c r="B131" s="129" t="s">
        <v>56</v>
      </c>
      <c r="C131" s="133">
        <v>200</v>
      </c>
      <c r="D131" s="73"/>
      <c r="E131" s="73"/>
      <c r="F131" s="73"/>
      <c r="G131" s="73"/>
      <c r="H131" s="130"/>
      <c r="I131" s="128">
        <v>31000</v>
      </c>
      <c r="J131" s="127">
        <f t="shared" si="4"/>
        <v>31000</v>
      </c>
      <c r="K131" s="128">
        <v>31000</v>
      </c>
      <c r="L131" s="127">
        <f t="shared" si="3"/>
        <v>100</v>
      </c>
    </row>
    <row r="132" spans="1:12" ht="21.75" hidden="1">
      <c r="A132" s="16"/>
      <c r="B132" s="129" t="s">
        <v>58</v>
      </c>
      <c r="C132" s="133">
        <v>200</v>
      </c>
      <c r="D132" s="73"/>
      <c r="E132" s="73"/>
      <c r="F132" s="73"/>
      <c r="G132" s="73"/>
      <c r="H132" s="130"/>
      <c r="I132" s="128">
        <v>31000</v>
      </c>
      <c r="J132" s="127">
        <f t="shared" si="4"/>
        <v>31000</v>
      </c>
      <c r="K132" s="128">
        <v>31000</v>
      </c>
      <c r="L132" s="127">
        <f t="shared" si="3"/>
        <v>100</v>
      </c>
    </row>
    <row r="133" spans="1:12" s="21" customFormat="1" ht="12.75">
      <c r="A133" s="33">
        <v>2</v>
      </c>
      <c r="B133" s="124" t="s">
        <v>72</v>
      </c>
      <c r="C133" s="132">
        <v>992</v>
      </c>
      <c r="D133" s="125" t="s">
        <v>140</v>
      </c>
      <c r="E133" s="125"/>
      <c r="F133" s="125"/>
      <c r="G133" s="125"/>
      <c r="H133" s="126"/>
      <c r="I133" s="127">
        <f aca="true" t="shared" si="6" ref="I133:K136">I134</f>
        <v>221700</v>
      </c>
      <c r="J133" s="127">
        <f>I133</f>
        <v>221700</v>
      </c>
      <c r="K133" s="127">
        <f t="shared" si="6"/>
        <v>221700</v>
      </c>
      <c r="L133" s="127">
        <f t="shared" si="3"/>
        <v>100</v>
      </c>
    </row>
    <row r="134" spans="1:12" ht="12.75">
      <c r="A134" s="16"/>
      <c r="B134" s="129" t="s">
        <v>73</v>
      </c>
      <c r="C134" s="133">
        <v>992</v>
      </c>
      <c r="D134" s="73" t="s">
        <v>140</v>
      </c>
      <c r="E134" s="73" t="s">
        <v>162</v>
      </c>
      <c r="F134" s="73"/>
      <c r="G134" s="73"/>
      <c r="H134" s="130"/>
      <c r="I134" s="128">
        <f>'Прил.2'!I152</f>
        <v>221700</v>
      </c>
      <c r="J134" s="128">
        <f>I134</f>
        <v>221700</v>
      </c>
      <c r="K134" s="128">
        <f>'Прил.2'!K152</f>
        <v>221700</v>
      </c>
      <c r="L134" s="128">
        <f t="shared" si="3"/>
        <v>100</v>
      </c>
    </row>
    <row r="135" spans="1:12" ht="25.5" customHeight="1" hidden="1">
      <c r="A135" s="16"/>
      <c r="B135" s="129" t="s">
        <v>199</v>
      </c>
      <c r="C135" s="133">
        <v>992</v>
      </c>
      <c r="D135" s="73" t="s">
        <v>140</v>
      </c>
      <c r="E135" s="73" t="s">
        <v>162</v>
      </c>
      <c r="F135" s="73" t="s">
        <v>136</v>
      </c>
      <c r="G135" s="73"/>
      <c r="H135" s="130"/>
      <c r="I135" s="128">
        <f t="shared" si="6"/>
        <v>181800</v>
      </c>
      <c r="J135" s="128">
        <f t="shared" si="6"/>
        <v>181800</v>
      </c>
      <c r="K135" s="128">
        <f t="shared" si="6"/>
        <v>181800</v>
      </c>
      <c r="L135" s="128">
        <f t="shared" si="3"/>
        <v>100</v>
      </c>
    </row>
    <row r="136" spans="1:12" ht="12.75" hidden="1">
      <c r="A136" s="16"/>
      <c r="B136" s="129" t="s">
        <v>19</v>
      </c>
      <c r="C136" s="133">
        <v>992</v>
      </c>
      <c r="D136" s="73" t="s">
        <v>140</v>
      </c>
      <c r="E136" s="73" t="s">
        <v>162</v>
      </c>
      <c r="F136" s="73" t="s">
        <v>137</v>
      </c>
      <c r="G136" s="73"/>
      <c r="H136" s="130"/>
      <c r="I136" s="128">
        <f t="shared" si="6"/>
        <v>181800</v>
      </c>
      <c r="J136" s="128">
        <f t="shared" si="6"/>
        <v>181800</v>
      </c>
      <c r="K136" s="128">
        <f t="shared" si="6"/>
        <v>181800</v>
      </c>
      <c r="L136" s="128">
        <f t="shared" si="3"/>
        <v>100</v>
      </c>
    </row>
    <row r="137" spans="1:12" ht="21.75" hidden="1">
      <c r="A137" s="16"/>
      <c r="B137" s="129" t="s">
        <v>74</v>
      </c>
      <c r="C137" s="133">
        <v>992</v>
      </c>
      <c r="D137" s="73" t="s">
        <v>140</v>
      </c>
      <c r="E137" s="73" t="s">
        <v>162</v>
      </c>
      <c r="F137" s="73" t="s">
        <v>163</v>
      </c>
      <c r="G137" s="73"/>
      <c r="H137" s="130"/>
      <c r="I137" s="128">
        <f>I138+I145</f>
        <v>181800</v>
      </c>
      <c r="J137" s="128">
        <f>J138+J145</f>
        <v>181800</v>
      </c>
      <c r="K137" s="128">
        <f>K138+K145</f>
        <v>181800</v>
      </c>
      <c r="L137" s="128">
        <f t="shared" si="3"/>
        <v>100</v>
      </c>
    </row>
    <row r="138" spans="1:12" ht="32.25" hidden="1">
      <c r="A138" s="16"/>
      <c r="B138" s="129" t="s">
        <v>21</v>
      </c>
      <c r="C138" s="133">
        <v>992</v>
      </c>
      <c r="D138" s="73" t="s">
        <v>140</v>
      </c>
      <c r="E138" s="73" t="s">
        <v>162</v>
      </c>
      <c r="F138" s="73" t="s">
        <v>163</v>
      </c>
      <c r="G138" s="73" t="s">
        <v>143</v>
      </c>
      <c r="H138" s="130"/>
      <c r="I138" s="128">
        <v>178800</v>
      </c>
      <c r="J138" s="128">
        <v>178800</v>
      </c>
      <c r="K138" s="128">
        <v>178800</v>
      </c>
      <c r="L138" s="128">
        <f t="shared" si="3"/>
        <v>100</v>
      </c>
    </row>
    <row r="139" spans="1:12" ht="12.75" hidden="1">
      <c r="A139" s="16"/>
      <c r="B139" s="129" t="s">
        <v>22</v>
      </c>
      <c r="C139" s="133">
        <v>200</v>
      </c>
      <c r="D139" s="73"/>
      <c r="E139" s="73"/>
      <c r="F139" s="73"/>
      <c r="G139" s="73"/>
      <c r="H139" s="130"/>
      <c r="I139" s="128">
        <v>178800</v>
      </c>
      <c r="J139" s="128">
        <f t="shared" si="4"/>
        <v>178800</v>
      </c>
      <c r="K139" s="128">
        <v>27621.71</v>
      </c>
      <c r="L139" s="128">
        <f t="shared" si="3"/>
        <v>15.448383668903803</v>
      </c>
    </row>
    <row r="140" spans="1:12" ht="21.75" hidden="1">
      <c r="A140" s="16"/>
      <c r="B140" s="129" t="s">
        <v>23</v>
      </c>
      <c r="C140" s="133">
        <v>200</v>
      </c>
      <c r="D140" s="73"/>
      <c r="E140" s="73"/>
      <c r="F140" s="73"/>
      <c r="G140" s="73"/>
      <c r="H140" s="130"/>
      <c r="I140" s="128">
        <v>178800</v>
      </c>
      <c r="J140" s="128">
        <f t="shared" si="4"/>
        <v>178800</v>
      </c>
      <c r="K140" s="128">
        <v>27621.71</v>
      </c>
      <c r="L140" s="128">
        <f t="shared" si="3"/>
        <v>15.448383668903803</v>
      </c>
    </row>
    <row r="141" spans="1:12" ht="12.75" hidden="1">
      <c r="A141" s="16"/>
      <c r="B141" s="129" t="s">
        <v>24</v>
      </c>
      <c r="C141" s="133">
        <v>200</v>
      </c>
      <c r="D141" s="73"/>
      <c r="E141" s="73"/>
      <c r="F141" s="73"/>
      <c r="G141" s="73"/>
      <c r="H141" s="130"/>
      <c r="I141" s="128">
        <v>178800</v>
      </c>
      <c r="J141" s="128">
        <f t="shared" si="4"/>
        <v>178800</v>
      </c>
      <c r="K141" s="128">
        <v>27621.71</v>
      </c>
      <c r="L141" s="128">
        <f>(K141/J141)*100</f>
        <v>15.448383668903803</v>
      </c>
    </row>
    <row r="142" spans="1:12" ht="12.75" hidden="1">
      <c r="A142" s="16"/>
      <c r="B142" s="129" t="s">
        <v>25</v>
      </c>
      <c r="C142" s="133">
        <v>200</v>
      </c>
      <c r="D142" s="73"/>
      <c r="E142" s="73"/>
      <c r="F142" s="73"/>
      <c r="G142" s="73"/>
      <c r="H142" s="130"/>
      <c r="I142" s="128">
        <v>178800</v>
      </c>
      <c r="J142" s="128">
        <f t="shared" si="4"/>
        <v>178800</v>
      </c>
      <c r="K142" s="128">
        <v>27621.71</v>
      </c>
      <c r="L142" s="128">
        <f>(K142/J142)*100</f>
        <v>15.448383668903803</v>
      </c>
    </row>
    <row r="143" spans="1:12" ht="12.75" hidden="1">
      <c r="A143" s="16"/>
      <c r="B143" s="129" t="s">
        <v>26</v>
      </c>
      <c r="C143" s="133">
        <v>200</v>
      </c>
      <c r="D143" s="73"/>
      <c r="E143" s="73"/>
      <c r="F143" s="73"/>
      <c r="G143" s="73"/>
      <c r="H143" s="130"/>
      <c r="I143" s="128">
        <v>138000</v>
      </c>
      <c r="J143" s="128">
        <f t="shared" si="4"/>
        <v>138000</v>
      </c>
      <c r="K143" s="128">
        <v>20145.18</v>
      </c>
      <c r="L143" s="128">
        <f>(K143/J143)*100</f>
        <v>14.59795652173913</v>
      </c>
    </row>
    <row r="144" spans="1:12" ht="12.75" hidden="1">
      <c r="A144" s="16"/>
      <c r="B144" s="129" t="s">
        <v>27</v>
      </c>
      <c r="C144" s="133">
        <v>200</v>
      </c>
      <c r="D144" s="73"/>
      <c r="E144" s="73"/>
      <c r="F144" s="73"/>
      <c r="G144" s="73"/>
      <c r="H144" s="130"/>
      <c r="I144" s="128">
        <v>40800</v>
      </c>
      <c r="J144" s="128">
        <f t="shared" si="4"/>
        <v>40800</v>
      </c>
      <c r="K144" s="128">
        <v>7476.53</v>
      </c>
      <c r="L144" s="128">
        <f>(K144/J144)*100</f>
        <v>18.32482843137255</v>
      </c>
    </row>
    <row r="145" spans="1:12" ht="21.75" hidden="1">
      <c r="A145" s="16"/>
      <c r="B145" s="129" t="s">
        <v>32</v>
      </c>
      <c r="C145" s="133">
        <v>992</v>
      </c>
      <c r="D145" s="73" t="s">
        <v>140</v>
      </c>
      <c r="E145" s="73" t="s">
        <v>162</v>
      </c>
      <c r="F145" s="73" t="s">
        <v>163</v>
      </c>
      <c r="G145" s="73" t="s">
        <v>144</v>
      </c>
      <c r="H145" s="130"/>
      <c r="I145" s="128">
        <v>3000</v>
      </c>
      <c r="J145" s="128">
        <f t="shared" si="4"/>
        <v>3000</v>
      </c>
      <c r="K145" s="128">
        <v>3000</v>
      </c>
      <c r="L145" s="128">
        <f>(K145/J145)*100</f>
        <v>100</v>
      </c>
    </row>
    <row r="146" spans="1:12" ht="21.75" hidden="1">
      <c r="A146" s="16"/>
      <c r="B146" s="129" t="s">
        <v>33</v>
      </c>
      <c r="C146" s="133">
        <v>200</v>
      </c>
      <c r="D146" s="73"/>
      <c r="E146" s="73"/>
      <c r="F146" s="73"/>
      <c r="G146" s="73"/>
      <c r="H146" s="130"/>
      <c r="I146" s="128">
        <v>3000</v>
      </c>
      <c r="J146" s="127">
        <f t="shared" si="4"/>
        <v>3000</v>
      </c>
      <c r="K146" s="128" t="s">
        <v>30</v>
      </c>
      <c r="L146" s="127" t="e">
        <f aca="true" t="shared" si="7" ref="L146:L209">(K146/J146)*100</f>
        <v>#VALUE!</v>
      </c>
    </row>
    <row r="147" spans="1:12" ht="21.75" hidden="1">
      <c r="A147" s="16"/>
      <c r="B147" s="129" t="s">
        <v>34</v>
      </c>
      <c r="C147" s="133">
        <v>200</v>
      </c>
      <c r="D147" s="73"/>
      <c r="E147" s="73"/>
      <c r="F147" s="73"/>
      <c r="G147" s="73"/>
      <c r="H147" s="130"/>
      <c r="I147" s="128">
        <v>3000</v>
      </c>
      <c r="J147" s="127">
        <f t="shared" si="4"/>
        <v>3000</v>
      </c>
      <c r="K147" s="128" t="s">
        <v>30</v>
      </c>
      <c r="L147" s="127" t="e">
        <f t="shared" si="7"/>
        <v>#VALUE!</v>
      </c>
    </row>
    <row r="148" spans="1:12" ht="12.75" hidden="1">
      <c r="A148" s="16"/>
      <c r="B148" s="129" t="s">
        <v>40</v>
      </c>
      <c r="C148" s="133">
        <v>200</v>
      </c>
      <c r="D148" s="73"/>
      <c r="E148" s="73"/>
      <c r="F148" s="73"/>
      <c r="G148" s="73"/>
      <c r="H148" s="130"/>
      <c r="I148" s="128">
        <v>3000</v>
      </c>
      <c r="J148" s="127">
        <f t="shared" si="4"/>
        <v>3000</v>
      </c>
      <c r="K148" s="128" t="s">
        <v>30</v>
      </c>
      <c r="L148" s="127" t="e">
        <f t="shared" si="7"/>
        <v>#VALUE!</v>
      </c>
    </row>
    <row r="149" spans="1:12" ht="12.75" hidden="1">
      <c r="A149" s="16"/>
      <c r="B149" s="129" t="s">
        <v>41</v>
      </c>
      <c r="C149" s="133">
        <v>200</v>
      </c>
      <c r="D149" s="73"/>
      <c r="E149" s="73"/>
      <c r="F149" s="73"/>
      <c r="G149" s="73"/>
      <c r="H149" s="130"/>
      <c r="I149" s="128">
        <v>3000</v>
      </c>
      <c r="J149" s="127">
        <f t="shared" si="4"/>
        <v>3000</v>
      </c>
      <c r="K149" s="128" t="s">
        <v>30</v>
      </c>
      <c r="L149" s="127" t="e">
        <f t="shared" si="7"/>
        <v>#VALUE!</v>
      </c>
    </row>
    <row r="150" spans="1:12" s="21" customFormat="1" ht="21.75">
      <c r="A150" s="33">
        <v>3</v>
      </c>
      <c r="B150" s="124" t="s">
        <v>75</v>
      </c>
      <c r="C150" s="132">
        <v>992</v>
      </c>
      <c r="D150" s="125" t="s">
        <v>162</v>
      </c>
      <c r="E150" s="125"/>
      <c r="F150" s="125"/>
      <c r="G150" s="125"/>
      <c r="H150" s="126"/>
      <c r="I150" s="127">
        <f>I151+I160+I161</f>
        <v>1396823.28</v>
      </c>
      <c r="J150" s="127">
        <f>I150</f>
        <v>1396823.28</v>
      </c>
      <c r="K150" s="127">
        <f>K151+K160+K161</f>
        <v>1396823.28</v>
      </c>
      <c r="L150" s="127">
        <f t="shared" si="7"/>
        <v>100</v>
      </c>
    </row>
    <row r="151" spans="1:12" ht="21.75">
      <c r="A151" s="16"/>
      <c r="B151" s="129" t="s">
        <v>76</v>
      </c>
      <c r="C151" s="133">
        <v>992</v>
      </c>
      <c r="D151" s="73" t="s">
        <v>162</v>
      </c>
      <c r="E151" s="73" t="s">
        <v>164</v>
      </c>
      <c r="F151" s="73"/>
      <c r="G151" s="73"/>
      <c r="H151" s="130"/>
      <c r="I151" s="128">
        <f>'Прил.2'!I170</f>
        <v>1372164</v>
      </c>
      <c r="J151" s="128">
        <f>I151</f>
        <v>1372164</v>
      </c>
      <c r="K151" s="128">
        <f>'Прил.2'!K170</f>
        <v>1372164</v>
      </c>
      <c r="L151" s="128">
        <f t="shared" si="7"/>
        <v>100</v>
      </c>
    </row>
    <row r="152" spans="1:12" ht="21.75" hidden="1">
      <c r="A152" s="16"/>
      <c r="B152" s="129" t="s">
        <v>201</v>
      </c>
      <c r="C152" s="133">
        <v>992</v>
      </c>
      <c r="D152" s="73" t="s">
        <v>162</v>
      </c>
      <c r="E152" s="73" t="s">
        <v>164</v>
      </c>
      <c r="F152" s="73" t="s">
        <v>165</v>
      </c>
      <c r="G152" s="73"/>
      <c r="H152" s="130"/>
      <c r="I152" s="128">
        <f aca="true" t="shared" si="8" ref="I152:K154">I153</f>
        <v>7500</v>
      </c>
      <c r="J152" s="128">
        <f t="shared" si="8"/>
        <v>7500</v>
      </c>
      <c r="K152" s="128">
        <f t="shared" si="8"/>
        <v>5117.5</v>
      </c>
      <c r="L152" s="128">
        <f t="shared" si="7"/>
        <v>68.23333333333333</v>
      </c>
    </row>
    <row r="153" spans="1:12" ht="12.75" hidden="1">
      <c r="A153" s="16"/>
      <c r="B153" s="129" t="s">
        <v>19</v>
      </c>
      <c r="C153" s="133">
        <v>992</v>
      </c>
      <c r="D153" s="73" t="s">
        <v>162</v>
      </c>
      <c r="E153" s="73" t="s">
        <v>164</v>
      </c>
      <c r="F153" s="73" t="s">
        <v>166</v>
      </c>
      <c r="G153" s="73"/>
      <c r="H153" s="130"/>
      <c r="I153" s="128">
        <f t="shared" si="8"/>
        <v>7500</v>
      </c>
      <c r="J153" s="128">
        <f t="shared" si="8"/>
        <v>7500</v>
      </c>
      <c r="K153" s="128">
        <f t="shared" si="8"/>
        <v>5117.5</v>
      </c>
      <c r="L153" s="128">
        <f t="shared" si="7"/>
        <v>68.23333333333333</v>
      </c>
    </row>
    <row r="154" spans="1:12" ht="32.25" hidden="1">
      <c r="A154" s="16"/>
      <c r="B154" s="129" t="s">
        <v>77</v>
      </c>
      <c r="C154" s="133">
        <v>992</v>
      </c>
      <c r="D154" s="73" t="s">
        <v>162</v>
      </c>
      <c r="E154" s="73" t="s">
        <v>164</v>
      </c>
      <c r="F154" s="73" t="s">
        <v>167</v>
      </c>
      <c r="G154" s="73"/>
      <c r="H154" s="130"/>
      <c r="I154" s="128">
        <f t="shared" si="8"/>
        <v>7500</v>
      </c>
      <c r="J154" s="128">
        <f t="shared" si="8"/>
        <v>7500</v>
      </c>
      <c r="K154" s="128">
        <f t="shared" si="8"/>
        <v>5117.5</v>
      </c>
      <c r="L154" s="128">
        <f t="shared" si="7"/>
        <v>68.23333333333333</v>
      </c>
    </row>
    <row r="155" spans="1:12" ht="21.75" hidden="1">
      <c r="A155" s="16"/>
      <c r="B155" s="129" t="s">
        <v>32</v>
      </c>
      <c r="C155" s="133">
        <v>992</v>
      </c>
      <c r="D155" s="73" t="s">
        <v>162</v>
      </c>
      <c r="E155" s="73" t="s">
        <v>164</v>
      </c>
      <c r="F155" s="73" t="s">
        <v>167</v>
      </c>
      <c r="G155" s="73" t="s">
        <v>144</v>
      </c>
      <c r="H155" s="130"/>
      <c r="I155" s="128">
        <v>7500</v>
      </c>
      <c r="J155" s="128">
        <v>7500</v>
      </c>
      <c r="K155" s="128">
        <v>5117.5</v>
      </c>
      <c r="L155" s="128">
        <f t="shared" si="7"/>
        <v>68.23333333333333</v>
      </c>
    </row>
    <row r="156" spans="1:12" ht="21.75" hidden="1">
      <c r="A156" s="16"/>
      <c r="B156" s="129" t="s">
        <v>33</v>
      </c>
      <c r="C156" s="133">
        <v>200</v>
      </c>
      <c r="D156" s="73"/>
      <c r="E156" s="73"/>
      <c r="F156" s="73"/>
      <c r="G156" s="73"/>
      <c r="H156" s="130"/>
      <c r="I156" s="128">
        <v>22500</v>
      </c>
      <c r="J156" s="128">
        <f aca="true" t="shared" si="9" ref="J156:J164">I156</f>
        <v>22500</v>
      </c>
      <c r="K156" s="128">
        <v>2500</v>
      </c>
      <c r="L156" s="128">
        <f t="shared" si="7"/>
        <v>11.11111111111111</v>
      </c>
    </row>
    <row r="157" spans="1:12" ht="21.75" hidden="1">
      <c r="A157" s="16"/>
      <c r="B157" s="129" t="s">
        <v>34</v>
      </c>
      <c r="C157" s="133">
        <v>200</v>
      </c>
      <c r="D157" s="73"/>
      <c r="E157" s="73"/>
      <c r="F157" s="73"/>
      <c r="G157" s="73"/>
      <c r="H157" s="130"/>
      <c r="I157" s="128">
        <v>22500</v>
      </c>
      <c r="J157" s="128">
        <f t="shared" si="9"/>
        <v>22500</v>
      </c>
      <c r="K157" s="128">
        <v>2500</v>
      </c>
      <c r="L157" s="128">
        <f t="shared" si="7"/>
        <v>11.11111111111111</v>
      </c>
    </row>
    <row r="158" spans="1:12" ht="12.75" hidden="1">
      <c r="A158" s="16"/>
      <c r="B158" s="129" t="s">
        <v>40</v>
      </c>
      <c r="C158" s="133">
        <v>200</v>
      </c>
      <c r="D158" s="73"/>
      <c r="E158" s="73"/>
      <c r="F158" s="73"/>
      <c r="G158" s="73"/>
      <c r="H158" s="130"/>
      <c r="I158" s="128">
        <v>22500</v>
      </c>
      <c r="J158" s="128">
        <f t="shared" si="9"/>
        <v>22500</v>
      </c>
      <c r="K158" s="128">
        <v>2500</v>
      </c>
      <c r="L158" s="128">
        <f t="shared" si="7"/>
        <v>11.11111111111111</v>
      </c>
    </row>
    <row r="159" spans="1:12" ht="12.75" hidden="1">
      <c r="A159" s="16"/>
      <c r="B159" s="129" t="s">
        <v>41</v>
      </c>
      <c r="C159" s="133">
        <v>200</v>
      </c>
      <c r="D159" s="73"/>
      <c r="E159" s="73"/>
      <c r="F159" s="73"/>
      <c r="G159" s="73"/>
      <c r="H159" s="130"/>
      <c r="I159" s="128">
        <v>22500</v>
      </c>
      <c r="J159" s="128">
        <f t="shared" si="9"/>
        <v>22500</v>
      </c>
      <c r="K159" s="128">
        <v>2500</v>
      </c>
      <c r="L159" s="128">
        <f t="shared" si="7"/>
        <v>11.11111111111111</v>
      </c>
    </row>
    <row r="160" spans="1:12" ht="12.75">
      <c r="A160" s="16"/>
      <c r="B160" s="129" t="s">
        <v>78</v>
      </c>
      <c r="C160" s="133">
        <v>992</v>
      </c>
      <c r="D160" s="73" t="s">
        <v>162</v>
      </c>
      <c r="E160" s="73" t="s">
        <v>168</v>
      </c>
      <c r="F160" s="73"/>
      <c r="G160" s="73"/>
      <c r="H160" s="130"/>
      <c r="I160" s="128">
        <f>'Прил.2'!I182</f>
        <v>3359.28</v>
      </c>
      <c r="J160" s="128">
        <f t="shared" si="9"/>
        <v>3359.28</v>
      </c>
      <c r="K160" s="128">
        <f>'Прил.2'!K182</f>
        <v>3359.28</v>
      </c>
      <c r="L160" s="128">
        <f t="shared" si="7"/>
        <v>100</v>
      </c>
    </row>
    <row r="161" spans="1:12" ht="21.75">
      <c r="A161" s="16"/>
      <c r="B161" s="64" t="s">
        <v>277</v>
      </c>
      <c r="C161" s="133">
        <v>992</v>
      </c>
      <c r="D161" s="73" t="s">
        <v>162</v>
      </c>
      <c r="E161" s="73" t="s">
        <v>273</v>
      </c>
      <c r="F161" s="73" t="s">
        <v>165</v>
      </c>
      <c r="G161" s="73"/>
      <c r="H161" s="130"/>
      <c r="I161" s="128">
        <f>'Прил.2'!I188</f>
        <v>21300</v>
      </c>
      <c r="J161" s="128">
        <f t="shared" si="9"/>
        <v>21300</v>
      </c>
      <c r="K161" s="128">
        <f>'Прил.2'!K188</f>
        <v>21300</v>
      </c>
      <c r="L161" s="128">
        <f t="shared" si="7"/>
        <v>100</v>
      </c>
    </row>
    <row r="162" spans="1:12" s="21" customFormat="1" ht="12.75">
      <c r="A162" s="33">
        <v>4</v>
      </c>
      <c r="B162" s="124" t="s">
        <v>81</v>
      </c>
      <c r="C162" s="132">
        <v>992</v>
      </c>
      <c r="D162" s="125" t="s">
        <v>141</v>
      </c>
      <c r="E162" s="125"/>
      <c r="F162" s="125"/>
      <c r="G162" s="125"/>
      <c r="H162" s="126"/>
      <c r="I162" s="127">
        <f>I163+I184</f>
        <v>140880132.07</v>
      </c>
      <c r="J162" s="127">
        <f t="shared" si="9"/>
        <v>140880132.07</v>
      </c>
      <c r="K162" s="127">
        <f>K163+K184</f>
        <v>135229073.45999998</v>
      </c>
      <c r="L162" s="127">
        <f t="shared" si="7"/>
        <v>95.98874693899909</v>
      </c>
    </row>
    <row r="163" spans="1:12" ht="12.75">
      <c r="A163" s="16"/>
      <c r="B163" s="129" t="s">
        <v>82</v>
      </c>
      <c r="C163" s="133">
        <v>992</v>
      </c>
      <c r="D163" s="73" t="s">
        <v>141</v>
      </c>
      <c r="E163" s="73" t="s">
        <v>164</v>
      </c>
      <c r="F163" s="73"/>
      <c r="G163" s="73"/>
      <c r="H163" s="130"/>
      <c r="I163" s="128">
        <f>'Прил.2'!I197</f>
        <v>140850132.07</v>
      </c>
      <c r="J163" s="128">
        <f t="shared" si="9"/>
        <v>140850132.07</v>
      </c>
      <c r="K163" s="128">
        <f>'Прил.2'!K197</f>
        <v>135199073.45999998</v>
      </c>
      <c r="L163" s="128">
        <f t="shared" si="7"/>
        <v>95.98789257280103</v>
      </c>
    </row>
    <row r="164" spans="1:12" ht="12.75" hidden="1">
      <c r="A164" s="16"/>
      <c r="B164" s="129" t="s">
        <v>82</v>
      </c>
      <c r="C164" s="133">
        <v>992</v>
      </c>
      <c r="D164" s="73" t="s">
        <v>141</v>
      </c>
      <c r="E164" s="73" t="s">
        <v>164</v>
      </c>
      <c r="F164" s="73"/>
      <c r="G164" s="73"/>
      <c r="H164" s="130"/>
      <c r="I164" s="128">
        <v>1843625.22</v>
      </c>
      <c r="J164" s="128">
        <f t="shared" si="9"/>
        <v>1843625.22</v>
      </c>
      <c r="K164" s="128">
        <v>1128580.6</v>
      </c>
      <c r="L164" s="128">
        <f t="shared" si="7"/>
        <v>61.215294071535865</v>
      </c>
    </row>
    <row r="165" spans="1:12" ht="21.75" hidden="1">
      <c r="A165" s="16"/>
      <c r="B165" s="129" t="s">
        <v>202</v>
      </c>
      <c r="C165" s="133">
        <v>992</v>
      </c>
      <c r="D165" s="73" t="s">
        <v>141</v>
      </c>
      <c r="E165" s="73" t="s">
        <v>164</v>
      </c>
      <c r="F165" s="73" t="s">
        <v>169</v>
      </c>
      <c r="G165" s="73"/>
      <c r="H165" s="130"/>
      <c r="I165" s="128">
        <f aca="true" t="shared" si="10" ref="I165:K167">I166</f>
        <v>1307025.22</v>
      </c>
      <c r="J165" s="128">
        <f t="shared" si="10"/>
        <v>1307025.22</v>
      </c>
      <c r="K165" s="128">
        <f t="shared" si="10"/>
        <v>1293568.95</v>
      </c>
      <c r="L165" s="128">
        <f t="shared" si="7"/>
        <v>98.97046592566898</v>
      </c>
    </row>
    <row r="166" spans="1:12" ht="12.75" hidden="1">
      <c r="A166" s="16"/>
      <c r="B166" s="129" t="s">
        <v>19</v>
      </c>
      <c r="C166" s="133">
        <v>992</v>
      </c>
      <c r="D166" s="73" t="s">
        <v>141</v>
      </c>
      <c r="E166" s="73" t="s">
        <v>164</v>
      </c>
      <c r="F166" s="73" t="s">
        <v>170</v>
      </c>
      <c r="G166" s="73"/>
      <c r="H166" s="130"/>
      <c r="I166" s="128">
        <f t="shared" si="10"/>
        <v>1307025.22</v>
      </c>
      <c r="J166" s="128">
        <f t="shared" si="10"/>
        <v>1307025.22</v>
      </c>
      <c r="K166" s="128">
        <f t="shared" si="10"/>
        <v>1293568.95</v>
      </c>
      <c r="L166" s="128">
        <f t="shared" si="7"/>
        <v>98.97046592566898</v>
      </c>
    </row>
    <row r="167" spans="1:12" ht="32.25" hidden="1">
      <c r="A167" s="16"/>
      <c r="B167" s="129" t="s">
        <v>83</v>
      </c>
      <c r="C167" s="133">
        <v>992</v>
      </c>
      <c r="D167" s="73" t="s">
        <v>141</v>
      </c>
      <c r="E167" s="73" t="s">
        <v>164</v>
      </c>
      <c r="F167" s="73" t="s">
        <v>171</v>
      </c>
      <c r="G167" s="73"/>
      <c r="H167" s="130"/>
      <c r="I167" s="128">
        <f t="shared" si="10"/>
        <v>1307025.22</v>
      </c>
      <c r="J167" s="128">
        <f t="shared" si="10"/>
        <v>1307025.22</v>
      </c>
      <c r="K167" s="128">
        <f t="shared" si="10"/>
        <v>1293568.95</v>
      </c>
      <c r="L167" s="128">
        <f t="shared" si="7"/>
        <v>98.97046592566898</v>
      </c>
    </row>
    <row r="168" spans="1:12" ht="21.75" hidden="1">
      <c r="A168" s="16"/>
      <c r="B168" s="129" t="s">
        <v>32</v>
      </c>
      <c r="C168" s="133">
        <v>992</v>
      </c>
      <c r="D168" s="73" t="s">
        <v>141</v>
      </c>
      <c r="E168" s="73" t="s">
        <v>164</v>
      </c>
      <c r="F168" s="73" t="s">
        <v>171</v>
      </c>
      <c r="G168" s="73" t="s">
        <v>144</v>
      </c>
      <c r="H168" s="130"/>
      <c r="I168" s="128">
        <v>1307025.22</v>
      </c>
      <c r="J168" s="128">
        <v>1307025.22</v>
      </c>
      <c r="K168" s="128">
        <v>1293568.95</v>
      </c>
      <c r="L168" s="128">
        <f t="shared" si="7"/>
        <v>98.97046592566898</v>
      </c>
    </row>
    <row r="169" spans="1:12" ht="21.75" hidden="1">
      <c r="A169" s="16"/>
      <c r="B169" s="129" t="s">
        <v>33</v>
      </c>
      <c r="C169" s="133">
        <v>200</v>
      </c>
      <c r="D169" s="73"/>
      <c r="E169" s="73"/>
      <c r="F169" s="73"/>
      <c r="G169" s="73"/>
      <c r="H169" s="130"/>
      <c r="I169" s="128">
        <v>1022825.22</v>
      </c>
      <c r="J169" s="128">
        <f aca="true" t="shared" si="11" ref="J169:J183">I169</f>
        <v>1022825.22</v>
      </c>
      <c r="K169" s="128">
        <v>307823.6</v>
      </c>
      <c r="L169" s="128">
        <f t="shared" si="7"/>
        <v>30.095425296611282</v>
      </c>
    </row>
    <row r="170" spans="1:12" ht="21.75" hidden="1">
      <c r="A170" s="16"/>
      <c r="B170" s="129" t="s">
        <v>34</v>
      </c>
      <c r="C170" s="133">
        <v>200</v>
      </c>
      <c r="D170" s="73"/>
      <c r="E170" s="73"/>
      <c r="F170" s="73"/>
      <c r="G170" s="73"/>
      <c r="H170" s="130"/>
      <c r="I170" s="128">
        <v>1022825.22</v>
      </c>
      <c r="J170" s="128">
        <f t="shared" si="11"/>
        <v>1022825.22</v>
      </c>
      <c r="K170" s="128">
        <v>307823.6</v>
      </c>
      <c r="L170" s="128">
        <f t="shared" si="7"/>
        <v>30.095425296611282</v>
      </c>
    </row>
    <row r="171" spans="1:12" ht="12.75" hidden="1">
      <c r="A171" s="16"/>
      <c r="B171" s="129" t="s">
        <v>24</v>
      </c>
      <c r="C171" s="133">
        <v>200</v>
      </c>
      <c r="D171" s="73"/>
      <c r="E171" s="73"/>
      <c r="F171" s="73"/>
      <c r="G171" s="73"/>
      <c r="H171" s="130"/>
      <c r="I171" s="128">
        <v>842631.22</v>
      </c>
      <c r="J171" s="128">
        <f t="shared" si="11"/>
        <v>842631.22</v>
      </c>
      <c r="K171" s="128">
        <v>266449.6</v>
      </c>
      <c r="L171" s="128">
        <f t="shared" si="7"/>
        <v>31.621140265844883</v>
      </c>
    </row>
    <row r="172" spans="1:12" ht="12.75" hidden="1">
      <c r="A172" s="16"/>
      <c r="B172" s="129" t="s">
        <v>35</v>
      </c>
      <c r="C172" s="133">
        <v>200</v>
      </c>
      <c r="D172" s="73"/>
      <c r="E172" s="73"/>
      <c r="F172" s="73"/>
      <c r="G172" s="73"/>
      <c r="H172" s="130"/>
      <c r="I172" s="128">
        <v>842631.22</v>
      </c>
      <c r="J172" s="128">
        <f t="shared" si="11"/>
        <v>842631.22</v>
      </c>
      <c r="K172" s="128">
        <v>266449.6</v>
      </c>
      <c r="L172" s="128">
        <f t="shared" si="7"/>
        <v>31.621140265844883</v>
      </c>
    </row>
    <row r="173" spans="1:12" ht="12.75" hidden="1">
      <c r="A173" s="16"/>
      <c r="B173" s="129" t="s">
        <v>38</v>
      </c>
      <c r="C173" s="133">
        <v>200</v>
      </c>
      <c r="D173" s="73"/>
      <c r="E173" s="73"/>
      <c r="F173" s="73"/>
      <c r="G173" s="73"/>
      <c r="H173" s="130"/>
      <c r="I173" s="128">
        <v>842631.22</v>
      </c>
      <c r="J173" s="128">
        <f t="shared" si="11"/>
        <v>842631.22</v>
      </c>
      <c r="K173" s="128">
        <v>266449.6</v>
      </c>
      <c r="L173" s="128">
        <f t="shared" si="7"/>
        <v>31.621140265844883</v>
      </c>
    </row>
    <row r="174" spans="1:12" ht="12.75" hidden="1">
      <c r="A174" s="16"/>
      <c r="B174" s="129" t="s">
        <v>40</v>
      </c>
      <c r="C174" s="133">
        <v>200</v>
      </c>
      <c r="D174" s="73"/>
      <c r="E174" s="73"/>
      <c r="F174" s="73"/>
      <c r="G174" s="73"/>
      <c r="H174" s="130"/>
      <c r="I174" s="128">
        <v>180194</v>
      </c>
      <c r="J174" s="128">
        <f t="shared" si="11"/>
        <v>180194</v>
      </c>
      <c r="K174" s="128">
        <v>41374</v>
      </c>
      <c r="L174" s="128">
        <f t="shared" si="7"/>
        <v>22.960808905956913</v>
      </c>
    </row>
    <row r="175" spans="1:12" ht="12.75" hidden="1">
      <c r="A175" s="16"/>
      <c r="B175" s="129" t="s">
        <v>80</v>
      </c>
      <c r="C175" s="133">
        <v>200</v>
      </c>
      <c r="D175" s="73"/>
      <c r="E175" s="73"/>
      <c r="F175" s="73"/>
      <c r="G175" s="73"/>
      <c r="H175" s="130"/>
      <c r="I175" s="128">
        <v>80204</v>
      </c>
      <c r="J175" s="128">
        <f t="shared" si="11"/>
        <v>80204</v>
      </c>
      <c r="K175" s="128">
        <v>41374</v>
      </c>
      <c r="L175" s="128">
        <f t="shared" si="7"/>
        <v>51.585955812677675</v>
      </c>
    </row>
    <row r="176" spans="1:12" ht="12.75" hidden="1">
      <c r="A176" s="16"/>
      <c r="B176" s="129" t="s">
        <v>41</v>
      </c>
      <c r="C176" s="133">
        <v>200</v>
      </c>
      <c r="D176" s="73"/>
      <c r="E176" s="73"/>
      <c r="F176" s="73"/>
      <c r="G176" s="73"/>
      <c r="H176" s="130"/>
      <c r="I176" s="128">
        <v>99990</v>
      </c>
      <c r="J176" s="128">
        <f t="shared" si="11"/>
        <v>99990</v>
      </c>
      <c r="K176" s="128" t="s">
        <v>30</v>
      </c>
      <c r="L176" s="128" t="e">
        <f t="shared" si="7"/>
        <v>#VALUE!</v>
      </c>
    </row>
    <row r="177" spans="1:12" ht="21.75" hidden="1">
      <c r="A177" s="16"/>
      <c r="B177" s="129" t="s">
        <v>84</v>
      </c>
      <c r="C177" s="133">
        <v>992</v>
      </c>
      <c r="D177" s="73" t="s">
        <v>141</v>
      </c>
      <c r="E177" s="73" t="s">
        <v>164</v>
      </c>
      <c r="F177" s="73" t="s">
        <v>172</v>
      </c>
      <c r="G177" s="73"/>
      <c r="H177" s="130"/>
      <c r="I177" s="128">
        <f>I178</f>
        <v>820800</v>
      </c>
      <c r="J177" s="128">
        <f t="shared" si="11"/>
        <v>820800</v>
      </c>
      <c r="K177" s="128">
        <v>820757</v>
      </c>
      <c r="L177" s="128">
        <f t="shared" si="7"/>
        <v>99.994761208577</v>
      </c>
    </row>
    <row r="178" spans="1:12" ht="21.75" hidden="1">
      <c r="A178" s="16"/>
      <c r="B178" s="129" t="s">
        <v>32</v>
      </c>
      <c r="C178" s="133">
        <v>992</v>
      </c>
      <c r="D178" s="73" t="s">
        <v>141</v>
      </c>
      <c r="E178" s="73" t="s">
        <v>164</v>
      </c>
      <c r="F178" s="73" t="s">
        <v>172</v>
      </c>
      <c r="G178" s="73" t="s">
        <v>144</v>
      </c>
      <c r="H178" s="130"/>
      <c r="I178" s="128">
        <v>820800</v>
      </c>
      <c r="J178" s="128">
        <f t="shared" si="11"/>
        <v>820800</v>
      </c>
      <c r="K178" s="128">
        <v>820757</v>
      </c>
      <c r="L178" s="128">
        <f t="shared" si="7"/>
        <v>99.994761208577</v>
      </c>
    </row>
    <row r="179" spans="1:12" ht="21.75" hidden="1">
      <c r="A179" s="16"/>
      <c r="B179" s="129" t="s">
        <v>33</v>
      </c>
      <c r="C179" s="133">
        <v>200</v>
      </c>
      <c r="D179" s="73"/>
      <c r="E179" s="73"/>
      <c r="F179" s="73"/>
      <c r="G179" s="73"/>
      <c r="H179" s="130"/>
      <c r="I179" s="128">
        <v>820800</v>
      </c>
      <c r="J179" s="128">
        <f t="shared" si="11"/>
        <v>820800</v>
      </c>
      <c r="K179" s="128">
        <v>820757</v>
      </c>
      <c r="L179" s="128">
        <f t="shared" si="7"/>
        <v>99.994761208577</v>
      </c>
    </row>
    <row r="180" spans="1:12" ht="21.75" hidden="1">
      <c r="A180" s="16"/>
      <c r="B180" s="129" t="s">
        <v>34</v>
      </c>
      <c r="C180" s="133">
        <v>200</v>
      </c>
      <c r="D180" s="73"/>
      <c r="E180" s="73"/>
      <c r="F180" s="73"/>
      <c r="G180" s="73"/>
      <c r="H180" s="130"/>
      <c r="I180" s="128">
        <v>820800</v>
      </c>
      <c r="J180" s="128">
        <f t="shared" si="11"/>
        <v>820800</v>
      </c>
      <c r="K180" s="128">
        <v>820757</v>
      </c>
      <c r="L180" s="128">
        <f t="shared" si="7"/>
        <v>99.994761208577</v>
      </c>
    </row>
    <row r="181" spans="1:12" ht="12.75" hidden="1">
      <c r="A181" s="16"/>
      <c r="B181" s="129" t="s">
        <v>24</v>
      </c>
      <c r="C181" s="133">
        <v>200</v>
      </c>
      <c r="D181" s="73"/>
      <c r="E181" s="73"/>
      <c r="F181" s="73"/>
      <c r="G181" s="73"/>
      <c r="H181" s="130"/>
      <c r="I181" s="128">
        <v>820800</v>
      </c>
      <c r="J181" s="128">
        <f t="shared" si="11"/>
        <v>820800</v>
      </c>
      <c r="K181" s="128">
        <v>820757</v>
      </c>
      <c r="L181" s="128">
        <f t="shared" si="7"/>
        <v>99.994761208577</v>
      </c>
    </row>
    <row r="182" spans="1:12" ht="12.75" hidden="1">
      <c r="A182" s="16"/>
      <c r="B182" s="129" t="s">
        <v>35</v>
      </c>
      <c r="C182" s="133">
        <v>200</v>
      </c>
      <c r="D182" s="73"/>
      <c r="E182" s="73"/>
      <c r="F182" s="73"/>
      <c r="G182" s="73"/>
      <c r="H182" s="130"/>
      <c r="I182" s="128">
        <v>820800</v>
      </c>
      <c r="J182" s="128">
        <f t="shared" si="11"/>
        <v>820800</v>
      </c>
      <c r="K182" s="128">
        <v>820757</v>
      </c>
      <c r="L182" s="128">
        <f t="shared" si="7"/>
        <v>99.994761208577</v>
      </c>
    </row>
    <row r="183" spans="1:12" ht="12.75" hidden="1">
      <c r="A183" s="16"/>
      <c r="B183" s="129" t="s">
        <v>38</v>
      </c>
      <c r="C183" s="133">
        <v>200</v>
      </c>
      <c r="D183" s="73"/>
      <c r="E183" s="73"/>
      <c r="F183" s="73"/>
      <c r="G183" s="73"/>
      <c r="H183" s="130"/>
      <c r="I183" s="128">
        <v>820800</v>
      </c>
      <c r="J183" s="128">
        <f t="shared" si="11"/>
        <v>820800</v>
      </c>
      <c r="K183" s="128">
        <v>820757</v>
      </c>
      <c r="L183" s="128">
        <f t="shared" si="7"/>
        <v>99.994761208577</v>
      </c>
    </row>
    <row r="184" spans="1:12" ht="12.75">
      <c r="A184" s="16"/>
      <c r="B184" s="129" t="s">
        <v>85</v>
      </c>
      <c r="C184" s="133">
        <v>992</v>
      </c>
      <c r="D184" s="73" t="s">
        <v>141</v>
      </c>
      <c r="E184" s="73" t="s">
        <v>173</v>
      </c>
      <c r="F184" s="73"/>
      <c r="G184" s="73"/>
      <c r="H184" s="130"/>
      <c r="I184" s="128">
        <f>'Прил.2'!I232</f>
        <v>30000</v>
      </c>
      <c r="J184" s="128">
        <f>I184</f>
        <v>30000</v>
      </c>
      <c r="K184" s="128">
        <f>'Прил.2'!K232</f>
        <v>30000</v>
      </c>
      <c r="L184" s="128">
        <f t="shared" si="7"/>
        <v>100</v>
      </c>
    </row>
    <row r="185" spans="1:12" ht="25.5" customHeight="1" hidden="1">
      <c r="A185" s="16"/>
      <c r="B185" s="129" t="s">
        <v>200</v>
      </c>
      <c r="C185" s="133">
        <v>992</v>
      </c>
      <c r="D185" s="73" t="s">
        <v>141</v>
      </c>
      <c r="E185" s="73" t="s">
        <v>173</v>
      </c>
      <c r="F185" s="73" t="s">
        <v>156</v>
      </c>
      <c r="G185" s="73"/>
      <c r="H185" s="130"/>
      <c r="I185" s="128">
        <f aca="true" t="shared" si="12" ref="I185:K187">I186</f>
        <v>43700</v>
      </c>
      <c r="J185" s="128">
        <f t="shared" si="12"/>
        <v>43700</v>
      </c>
      <c r="K185" s="128">
        <f t="shared" si="12"/>
        <v>19134.36</v>
      </c>
      <c r="L185" s="128">
        <v>0</v>
      </c>
    </row>
    <row r="186" spans="1:12" ht="12.75" hidden="1">
      <c r="A186" s="16"/>
      <c r="B186" s="129" t="s">
        <v>19</v>
      </c>
      <c r="C186" s="133">
        <v>992</v>
      </c>
      <c r="D186" s="73" t="s">
        <v>141</v>
      </c>
      <c r="E186" s="73" t="s">
        <v>173</v>
      </c>
      <c r="F186" s="73" t="s">
        <v>157</v>
      </c>
      <c r="G186" s="73"/>
      <c r="H186" s="130"/>
      <c r="I186" s="128">
        <f t="shared" si="12"/>
        <v>43700</v>
      </c>
      <c r="J186" s="128">
        <f t="shared" si="12"/>
        <v>43700</v>
      </c>
      <c r="K186" s="128">
        <f t="shared" si="12"/>
        <v>19134.36</v>
      </c>
      <c r="L186" s="128">
        <v>0</v>
      </c>
    </row>
    <row r="187" spans="1:12" ht="12.75" hidden="1">
      <c r="A187" s="16"/>
      <c r="B187" s="129" t="s">
        <v>86</v>
      </c>
      <c r="C187" s="133">
        <v>992</v>
      </c>
      <c r="D187" s="73" t="s">
        <v>141</v>
      </c>
      <c r="E187" s="73" t="s">
        <v>173</v>
      </c>
      <c r="F187" s="73" t="s">
        <v>174</v>
      </c>
      <c r="G187" s="73"/>
      <c r="H187" s="130"/>
      <c r="I187" s="128">
        <f t="shared" si="12"/>
        <v>43700</v>
      </c>
      <c r="J187" s="128">
        <f t="shared" si="12"/>
        <v>43700</v>
      </c>
      <c r="K187" s="128">
        <f t="shared" si="12"/>
        <v>19134.36</v>
      </c>
      <c r="L187" s="128">
        <v>0</v>
      </c>
    </row>
    <row r="188" spans="1:12" ht="21.75" hidden="1">
      <c r="A188" s="16"/>
      <c r="B188" s="129" t="s">
        <v>32</v>
      </c>
      <c r="C188" s="133">
        <v>992</v>
      </c>
      <c r="D188" s="73" t="s">
        <v>141</v>
      </c>
      <c r="E188" s="73" t="s">
        <v>173</v>
      </c>
      <c r="F188" s="73" t="s">
        <v>174</v>
      </c>
      <c r="G188" s="73" t="s">
        <v>144</v>
      </c>
      <c r="H188" s="130"/>
      <c r="I188" s="128">
        <v>43700</v>
      </c>
      <c r="J188" s="128">
        <v>43700</v>
      </c>
      <c r="K188" s="128">
        <v>19134.36</v>
      </c>
      <c r="L188" s="128">
        <v>0</v>
      </c>
    </row>
    <row r="189" spans="1:12" ht="21.75" hidden="1">
      <c r="A189" s="16"/>
      <c r="B189" s="129" t="s">
        <v>33</v>
      </c>
      <c r="C189" s="133">
        <v>200</v>
      </c>
      <c r="D189" s="73"/>
      <c r="E189" s="73"/>
      <c r="F189" s="73"/>
      <c r="G189" s="73"/>
      <c r="H189" s="130"/>
      <c r="I189" s="128">
        <v>15000</v>
      </c>
      <c r="J189" s="128">
        <f aca="true" t="shared" si="13" ref="J189:J252">I189</f>
        <v>15000</v>
      </c>
      <c r="K189" s="128" t="s">
        <v>30</v>
      </c>
      <c r="L189" s="128" t="e">
        <f t="shared" si="7"/>
        <v>#VALUE!</v>
      </c>
    </row>
    <row r="190" spans="1:12" ht="21.75" hidden="1">
      <c r="A190" s="16"/>
      <c r="B190" s="129" t="s">
        <v>34</v>
      </c>
      <c r="C190" s="133">
        <v>200</v>
      </c>
      <c r="D190" s="73"/>
      <c r="E190" s="73"/>
      <c r="F190" s="73"/>
      <c r="G190" s="73"/>
      <c r="H190" s="130"/>
      <c r="I190" s="128">
        <v>15000</v>
      </c>
      <c r="J190" s="128">
        <f t="shared" si="13"/>
        <v>15000</v>
      </c>
      <c r="K190" s="128" t="s">
        <v>30</v>
      </c>
      <c r="L190" s="128" t="e">
        <f t="shared" si="7"/>
        <v>#VALUE!</v>
      </c>
    </row>
    <row r="191" spans="1:12" ht="12.75" hidden="1">
      <c r="A191" s="16"/>
      <c r="B191" s="129" t="s">
        <v>24</v>
      </c>
      <c r="C191" s="133">
        <v>200</v>
      </c>
      <c r="D191" s="73"/>
      <c r="E191" s="73"/>
      <c r="F191" s="73"/>
      <c r="G191" s="73"/>
      <c r="H191" s="130"/>
      <c r="I191" s="128">
        <v>15000</v>
      </c>
      <c r="J191" s="128">
        <f t="shared" si="13"/>
        <v>15000</v>
      </c>
      <c r="K191" s="128" t="s">
        <v>30</v>
      </c>
      <c r="L191" s="128" t="e">
        <f t="shared" si="7"/>
        <v>#VALUE!</v>
      </c>
    </row>
    <row r="192" spans="1:12" ht="12.75" hidden="1">
      <c r="A192" s="16"/>
      <c r="B192" s="129" t="s">
        <v>35</v>
      </c>
      <c r="C192" s="133">
        <v>200</v>
      </c>
      <c r="D192" s="73"/>
      <c r="E192" s="73"/>
      <c r="F192" s="73"/>
      <c r="G192" s="73"/>
      <c r="H192" s="130"/>
      <c r="I192" s="128">
        <v>15000</v>
      </c>
      <c r="J192" s="128">
        <f t="shared" si="13"/>
        <v>15000</v>
      </c>
      <c r="K192" s="128" t="s">
        <v>30</v>
      </c>
      <c r="L192" s="128" t="e">
        <f t="shared" si="7"/>
        <v>#VALUE!</v>
      </c>
    </row>
    <row r="193" spans="1:12" ht="12.75" hidden="1">
      <c r="A193" s="16"/>
      <c r="B193" s="129" t="s">
        <v>39</v>
      </c>
      <c r="C193" s="133">
        <v>200</v>
      </c>
      <c r="D193" s="73"/>
      <c r="E193" s="73"/>
      <c r="F193" s="73"/>
      <c r="G193" s="73"/>
      <c r="H193" s="130"/>
      <c r="I193" s="128">
        <v>15000</v>
      </c>
      <c r="J193" s="128">
        <f t="shared" si="13"/>
        <v>15000</v>
      </c>
      <c r="K193" s="128" t="s">
        <v>30</v>
      </c>
      <c r="L193" s="128" t="e">
        <f t="shared" si="7"/>
        <v>#VALUE!</v>
      </c>
    </row>
    <row r="194" spans="1:12" ht="32.25" hidden="1">
      <c r="A194" s="16"/>
      <c r="B194" s="129" t="s">
        <v>203</v>
      </c>
      <c r="C194" s="133">
        <v>992</v>
      </c>
      <c r="D194" s="73" t="s">
        <v>141</v>
      </c>
      <c r="E194" s="73" t="s">
        <v>173</v>
      </c>
      <c r="F194" s="73" t="s">
        <v>175</v>
      </c>
      <c r="G194" s="73"/>
      <c r="H194" s="130"/>
      <c r="I194" s="128">
        <v>5000</v>
      </c>
      <c r="J194" s="128">
        <f t="shared" si="13"/>
        <v>5000</v>
      </c>
      <c r="K194" s="128">
        <v>5000</v>
      </c>
      <c r="L194" s="128">
        <f t="shared" si="7"/>
        <v>100</v>
      </c>
    </row>
    <row r="195" spans="1:12" ht="12.75" hidden="1">
      <c r="A195" s="16"/>
      <c r="B195" s="129" t="s">
        <v>19</v>
      </c>
      <c r="C195" s="133">
        <v>992</v>
      </c>
      <c r="D195" s="73" t="s">
        <v>141</v>
      </c>
      <c r="E195" s="73" t="s">
        <v>173</v>
      </c>
      <c r="F195" s="73" t="s">
        <v>176</v>
      </c>
      <c r="G195" s="73"/>
      <c r="H195" s="130"/>
      <c r="I195" s="128">
        <v>5000</v>
      </c>
      <c r="J195" s="128">
        <f t="shared" si="13"/>
        <v>5000</v>
      </c>
      <c r="K195" s="128">
        <v>5000</v>
      </c>
      <c r="L195" s="128">
        <f t="shared" si="7"/>
        <v>100</v>
      </c>
    </row>
    <row r="196" spans="1:12" ht="12.75" hidden="1">
      <c r="A196" s="16"/>
      <c r="B196" s="129" t="s">
        <v>87</v>
      </c>
      <c r="C196" s="133">
        <v>992</v>
      </c>
      <c r="D196" s="73" t="s">
        <v>141</v>
      </c>
      <c r="E196" s="73" t="s">
        <v>173</v>
      </c>
      <c r="F196" s="73" t="s">
        <v>177</v>
      </c>
      <c r="G196" s="73"/>
      <c r="H196" s="130"/>
      <c r="I196" s="128">
        <v>5000</v>
      </c>
      <c r="J196" s="128">
        <f t="shared" si="13"/>
        <v>5000</v>
      </c>
      <c r="K196" s="128">
        <v>5000</v>
      </c>
      <c r="L196" s="128">
        <f t="shared" si="7"/>
        <v>100</v>
      </c>
    </row>
    <row r="197" spans="1:12" ht="21.75" hidden="1">
      <c r="A197" s="16"/>
      <c r="B197" s="129" t="s">
        <v>32</v>
      </c>
      <c r="C197" s="133">
        <v>992</v>
      </c>
      <c r="D197" s="73" t="s">
        <v>141</v>
      </c>
      <c r="E197" s="73" t="s">
        <v>173</v>
      </c>
      <c r="F197" s="73" t="s">
        <v>177</v>
      </c>
      <c r="G197" s="73" t="s">
        <v>144</v>
      </c>
      <c r="H197" s="130"/>
      <c r="I197" s="128">
        <v>5000</v>
      </c>
      <c r="J197" s="128">
        <f t="shared" si="13"/>
        <v>5000</v>
      </c>
      <c r="K197" s="128">
        <v>5000</v>
      </c>
      <c r="L197" s="128">
        <f t="shared" si="7"/>
        <v>100</v>
      </c>
    </row>
    <row r="198" spans="1:12" ht="21.75" hidden="1">
      <c r="A198" s="16"/>
      <c r="B198" s="129" t="s">
        <v>33</v>
      </c>
      <c r="C198" s="133">
        <v>200</v>
      </c>
      <c r="D198" s="73"/>
      <c r="E198" s="73"/>
      <c r="F198" s="73"/>
      <c r="G198" s="73"/>
      <c r="H198" s="130"/>
      <c r="I198" s="128">
        <v>5000</v>
      </c>
      <c r="J198" s="127">
        <f t="shared" si="13"/>
        <v>5000</v>
      </c>
      <c r="K198" s="128">
        <v>5000</v>
      </c>
      <c r="L198" s="127">
        <f t="shared" si="7"/>
        <v>100</v>
      </c>
    </row>
    <row r="199" spans="1:12" ht="21.75" hidden="1">
      <c r="A199" s="16"/>
      <c r="B199" s="129" t="s">
        <v>34</v>
      </c>
      <c r="C199" s="133">
        <v>200</v>
      </c>
      <c r="D199" s="73"/>
      <c r="E199" s="73"/>
      <c r="F199" s="73"/>
      <c r="G199" s="73"/>
      <c r="H199" s="130"/>
      <c r="I199" s="128">
        <v>5000</v>
      </c>
      <c r="J199" s="127">
        <f t="shared" si="13"/>
        <v>5000</v>
      </c>
      <c r="K199" s="128">
        <v>5000</v>
      </c>
      <c r="L199" s="127">
        <f t="shared" si="7"/>
        <v>100</v>
      </c>
    </row>
    <row r="200" spans="1:12" ht="12.75" hidden="1">
      <c r="A200" s="16"/>
      <c r="B200" s="129" t="s">
        <v>40</v>
      </c>
      <c r="C200" s="133">
        <v>200</v>
      </c>
      <c r="D200" s="73"/>
      <c r="E200" s="73"/>
      <c r="F200" s="73"/>
      <c r="G200" s="73"/>
      <c r="H200" s="130"/>
      <c r="I200" s="128">
        <v>5000</v>
      </c>
      <c r="J200" s="127">
        <f t="shared" si="13"/>
        <v>5000</v>
      </c>
      <c r="K200" s="128">
        <v>5000</v>
      </c>
      <c r="L200" s="127">
        <f t="shared" si="7"/>
        <v>100</v>
      </c>
    </row>
    <row r="201" spans="1:12" ht="12.75" hidden="1">
      <c r="A201" s="16"/>
      <c r="B201" s="129" t="s">
        <v>41</v>
      </c>
      <c r="C201" s="133">
        <v>200</v>
      </c>
      <c r="D201" s="73"/>
      <c r="E201" s="73"/>
      <c r="F201" s="73"/>
      <c r="G201" s="73"/>
      <c r="H201" s="130"/>
      <c r="I201" s="128">
        <v>5000</v>
      </c>
      <c r="J201" s="127">
        <f t="shared" si="13"/>
        <v>5000</v>
      </c>
      <c r="K201" s="128">
        <v>5000</v>
      </c>
      <c r="L201" s="127">
        <f t="shared" si="7"/>
        <v>100</v>
      </c>
    </row>
    <row r="202" spans="1:12" s="21" customFormat="1" ht="12.75">
      <c r="A202" s="33">
        <v>5</v>
      </c>
      <c r="B202" s="124" t="s">
        <v>88</v>
      </c>
      <c r="C202" s="132">
        <v>992</v>
      </c>
      <c r="D202" s="125" t="s">
        <v>178</v>
      </c>
      <c r="E202" s="125"/>
      <c r="F202" s="125"/>
      <c r="G202" s="125"/>
      <c r="H202" s="126"/>
      <c r="I202" s="127">
        <f>I204+I205+I206</f>
        <v>2141226</v>
      </c>
      <c r="J202" s="127">
        <f>I202</f>
        <v>2141226</v>
      </c>
      <c r="K202" s="127">
        <f>K204+K205+K206</f>
        <v>1706040.24</v>
      </c>
      <c r="L202" s="127">
        <f t="shared" si="7"/>
        <v>79.67586046498594</v>
      </c>
    </row>
    <row r="203" spans="1:12" s="21" customFormat="1" ht="12.75" hidden="1">
      <c r="A203" s="33"/>
      <c r="B203" s="129" t="s">
        <v>343</v>
      </c>
      <c r="C203" s="132"/>
      <c r="D203" s="73" t="s">
        <v>178</v>
      </c>
      <c r="E203" s="73" t="s">
        <v>135</v>
      </c>
      <c r="F203" s="73"/>
      <c r="G203" s="73"/>
      <c r="H203" s="130"/>
      <c r="I203" s="128"/>
      <c r="J203" s="128"/>
      <c r="K203" s="128"/>
      <c r="L203" s="128" t="e">
        <f t="shared" si="7"/>
        <v>#DIV/0!</v>
      </c>
    </row>
    <row r="204" spans="1:12" ht="12.75" hidden="1">
      <c r="A204" s="16"/>
      <c r="B204" s="129" t="s">
        <v>89</v>
      </c>
      <c r="C204" s="133">
        <v>992</v>
      </c>
      <c r="D204" s="73" t="s">
        <v>178</v>
      </c>
      <c r="E204" s="73" t="s">
        <v>140</v>
      </c>
      <c r="F204" s="73"/>
      <c r="G204" s="73"/>
      <c r="H204" s="130"/>
      <c r="I204" s="128"/>
      <c r="J204" s="128"/>
      <c r="K204" s="128"/>
      <c r="L204" s="128">
        <v>0</v>
      </c>
    </row>
    <row r="205" spans="1:12" ht="12.75">
      <c r="A205" s="16"/>
      <c r="B205" s="129" t="s">
        <v>90</v>
      </c>
      <c r="C205" s="133">
        <v>992</v>
      </c>
      <c r="D205" s="73" t="s">
        <v>178</v>
      </c>
      <c r="E205" s="73" t="s">
        <v>162</v>
      </c>
      <c r="F205" s="73"/>
      <c r="G205" s="73"/>
      <c r="H205" s="130"/>
      <c r="I205" s="128">
        <f>'Прил.2'!I237</f>
        <v>2141226</v>
      </c>
      <c r="J205" s="128">
        <f>I205</f>
        <v>2141226</v>
      </c>
      <c r="K205" s="128">
        <f>'Прил.2'!K237</f>
        <v>1706040.24</v>
      </c>
      <c r="L205" s="128">
        <f t="shared" si="7"/>
        <v>79.67586046498594</v>
      </c>
    </row>
    <row r="206" spans="1:12" ht="12.75" hidden="1">
      <c r="A206" s="16"/>
      <c r="B206" s="64" t="s">
        <v>329</v>
      </c>
      <c r="C206" s="133">
        <v>992</v>
      </c>
      <c r="D206" s="73" t="s">
        <v>178</v>
      </c>
      <c r="E206" s="73" t="s">
        <v>178</v>
      </c>
      <c r="F206" s="73" t="s">
        <v>179</v>
      </c>
      <c r="G206" s="73"/>
      <c r="H206" s="130"/>
      <c r="I206" s="128">
        <f>'Прил.2'!I274</f>
        <v>0</v>
      </c>
      <c r="J206" s="128">
        <f>I206</f>
        <v>0</v>
      </c>
      <c r="K206" s="128">
        <f>'Прил.2'!K274</f>
        <v>0</v>
      </c>
      <c r="L206" s="128" t="e">
        <f t="shared" si="7"/>
        <v>#DIV/0!</v>
      </c>
    </row>
    <row r="207" spans="1:12" s="21" customFormat="1" ht="12.75" hidden="1">
      <c r="A207" s="33">
        <v>6</v>
      </c>
      <c r="B207" s="124" t="s">
        <v>93</v>
      </c>
      <c r="C207" s="132">
        <v>992</v>
      </c>
      <c r="D207" s="125" t="s">
        <v>180</v>
      </c>
      <c r="E207" s="125"/>
      <c r="F207" s="125"/>
      <c r="G207" s="125"/>
      <c r="H207" s="126"/>
      <c r="I207" s="127">
        <f>I208</f>
        <v>0</v>
      </c>
      <c r="J207" s="127">
        <f>J208</f>
        <v>0</v>
      </c>
      <c r="K207" s="127">
        <f>K208</f>
        <v>0</v>
      </c>
      <c r="L207" s="127" t="e">
        <f t="shared" si="7"/>
        <v>#DIV/0!</v>
      </c>
    </row>
    <row r="208" spans="1:12" ht="12.75" hidden="1">
      <c r="A208" s="16"/>
      <c r="B208" s="129" t="s">
        <v>387</v>
      </c>
      <c r="C208" s="133">
        <v>992</v>
      </c>
      <c r="D208" s="73" t="s">
        <v>180</v>
      </c>
      <c r="E208" s="73" t="s">
        <v>180</v>
      </c>
      <c r="F208" s="73"/>
      <c r="G208" s="73"/>
      <c r="H208" s="130"/>
      <c r="I208" s="128">
        <f>'Прил.2'!I280</f>
        <v>0</v>
      </c>
      <c r="J208" s="128">
        <f t="shared" si="13"/>
        <v>0</v>
      </c>
      <c r="K208" s="128">
        <f>'Прил.2'!K281</f>
        <v>0</v>
      </c>
      <c r="L208" s="128" t="e">
        <f t="shared" si="7"/>
        <v>#DIV/0!</v>
      </c>
    </row>
    <row r="209" spans="1:12" ht="21.75" hidden="1">
      <c r="A209" s="16"/>
      <c r="B209" s="129" t="s">
        <v>205</v>
      </c>
      <c r="C209" s="133">
        <v>992</v>
      </c>
      <c r="D209" s="73" t="s">
        <v>180</v>
      </c>
      <c r="E209" s="73" t="s">
        <v>180</v>
      </c>
      <c r="F209" s="73" t="s">
        <v>181</v>
      </c>
      <c r="G209" s="73"/>
      <c r="H209" s="130"/>
      <c r="I209" s="128">
        <v>1000</v>
      </c>
      <c r="J209" s="128">
        <f t="shared" si="13"/>
        <v>1000</v>
      </c>
      <c r="K209" s="128">
        <v>1000</v>
      </c>
      <c r="L209" s="128">
        <f t="shared" si="7"/>
        <v>100</v>
      </c>
    </row>
    <row r="210" spans="1:12" ht="12.75" hidden="1">
      <c r="A210" s="16"/>
      <c r="B210" s="129" t="s">
        <v>19</v>
      </c>
      <c r="C210" s="133">
        <v>992</v>
      </c>
      <c r="D210" s="73" t="s">
        <v>180</v>
      </c>
      <c r="E210" s="73" t="s">
        <v>180</v>
      </c>
      <c r="F210" s="73" t="s">
        <v>182</v>
      </c>
      <c r="G210" s="73"/>
      <c r="H210" s="130"/>
      <c r="I210" s="128">
        <v>1000</v>
      </c>
      <c r="J210" s="128">
        <f t="shared" si="13"/>
        <v>1000</v>
      </c>
      <c r="K210" s="128">
        <v>1000</v>
      </c>
      <c r="L210" s="128">
        <f aca="true" t="shared" si="14" ref="L210:L273">(K210/J210)*100</f>
        <v>100</v>
      </c>
    </row>
    <row r="211" spans="1:12" ht="12.75" hidden="1">
      <c r="A211" s="16"/>
      <c r="B211" s="129" t="s">
        <v>94</v>
      </c>
      <c r="C211" s="133">
        <v>992</v>
      </c>
      <c r="D211" s="73" t="s">
        <v>180</v>
      </c>
      <c r="E211" s="73" t="s">
        <v>180</v>
      </c>
      <c r="F211" s="73" t="s">
        <v>183</v>
      </c>
      <c r="G211" s="73"/>
      <c r="H211" s="130"/>
      <c r="I211" s="128">
        <v>1000</v>
      </c>
      <c r="J211" s="128">
        <f t="shared" si="13"/>
        <v>1000</v>
      </c>
      <c r="K211" s="128">
        <v>1000</v>
      </c>
      <c r="L211" s="128">
        <f t="shared" si="14"/>
        <v>100</v>
      </c>
    </row>
    <row r="212" spans="1:12" ht="21.75" hidden="1">
      <c r="A212" s="16"/>
      <c r="B212" s="129" t="s">
        <v>32</v>
      </c>
      <c r="C212" s="133">
        <v>992</v>
      </c>
      <c r="D212" s="73" t="s">
        <v>180</v>
      </c>
      <c r="E212" s="73" t="s">
        <v>180</v>
      </c>
      <c r="F212" s="73" t="s">
        <v>183</v>
      </c>
      <c r="G212" s="73" t="s">
        <v>144</v>
      </c>
      <c r="H212" s="130"/>
      <c r="I212" s="128">
        <v>1000</v>
      </c>
      <c r="J212" s="128">
        <f t="shared" si="13"/>
        <v>1000</v>
      </c>
      <c r="K212" s="128">
        <v>1000</v>
      </c>
      <c r="L212" s="128">
        <f t="shared" si="14"/>
        <v>100</v>
      </c>
    </row>
    <row r="213" spans="1:12" ht="21.75" hidden="1">
      <c r="A213" s="16"/>
      <c r="B213" s="129" t="s">
        <v>33</v>
      </c>
      <c r="C213" s="133">
        <v>200</v>
      </c>
      <c r="D213" s="73"/>
      <c r="E213" s="73"/>
      <c r="F213" s="73"/>
      <c r="G213" s="73"/>
      <c r="H213" s="130"/>
      <c r="I213" s="128">
        <v>1000</v>
      </c>
      <c r="J213" s="127">
        <f t="shared" si="13"/>
        <v>1000</v>
      </c>
      <c r="K213" s="128">
        <v>1000</v>
      </c>
      <c r="L213" s="127">
        <f t="shared" si="14"/>
        <v>100</v>
      </c>
    </row>
    <row r="214" spans="1:12" ht="21.75" hidden="1">
      <c r="A214" s="16"/>
      <c r="B214" s="129" t="s">
        <v>34</v>
      </c>
      <c r="C214" s="133">
        <v>200</v>
      </c>
      <c r="D214" s="73"/>
      <c r="E214" s="73"/>
      <c r="F214" s="73"/>
      <c r="G214" s="73"/>
      <c r="H214" s="130"/>
      <c r="I214" s="128">
        <v>1000</v>
      </c>
      <c r="J214" s="127">
        <f t="shared" si="13"/>
        <v>1000</v>
      </c>
      <c r="K214" s="128">
        <v>1000</v>
      </c>
      <c r="L214" s="127">
        <f t="shared" si="14"/>
        <v>100</v>
      </c>
    </row>
    <row r="215" spans="1:12" ht="12.75" hidden="1">
      <c r="A215" s="16"/>
      <c r="B215" s="129" t="s">
        <v>40</v>
      </c>
      <c r="C215" s="133">
        <v>200</v>
      </c>
      <c r="D215" s="73"/>
      <c r="E215" s="73"/>
      <c r="F215" s="73"/>
      <c r="G215" s="73"/>
      <c r="H215" s="130"/>
      <c r="I215" s="128">
        <v>1000</v>
      </c>
      <c r="J215" s="127">
        <f t="shared" si="13"/>
        <v>1000</v>
      </c>
      <c r="K215" s="128">
        <v>1000</v>
      </c>
      <c r="L215" s="127">
        <f t="shared" si="14"/>
        <v>100</v>
      </c>
    </row>
    <row r="216" spans="1:12" ht="12.75" hidden="1">
      <c r="A216" s="16"/>
      <c r="B216" s="129" t="s">
        <v>41</v>
      </c>
      <c r="C216" s="133">
        <v>200</v>
      </c>
      <c r="D216" s="73"/>
      <c r="E216" s="73"/>
      <c r="F216" s="73"/>
      <c r="G216" s="73"/>
      <c r="H216" s="130"/>
      <c r="I216" s="128">
        <v>1000</v>
      </c>
      <c r="J216" s="127">
        <f t="shared" si="13"/>
        <v>1000</v>
      </c>
      <c r="K216" s="128">
        <v>1000</v>
      </c>
      <c r="L216" s="127">
        <f t="shared" si="14"/>
        <v>100</v>
      </c>
    </row>
    <row r="217" spans="1:12" s="21" customFormat="1" ht="12.75">
      <c r="A217" s="33">
        <v>6</v>
      </c>
      <c r="B217" s="124" t="s">
        <v>95</v>
      </c>
      <c r="C217" s="132">
        <v>992</v>
      </c>
      <c r="D217" s="125" t="s">
        <v>184</v>
      </c>
      <c r="E217" s="125"/>
      <c r="F217" s="125"/>
      <c r="G217" s="125"/>
      <c r="H217" s="126"/>
      <c r="I217" s="127">
        <f>I218+I219</f>
        <v>5819607.98</v>
      </c>
      <c r="J217" s="127">
        <f>I217</f>
        <v>5819607.98</v>
      </c>
      <c r="K217" s="127">
        <f>K219+K218</f>
        <v>5763231.4399999995</v>
      </c>
      <c r="L217" s="127">
        <f t="shared" si="14"/>
        <v>99.03126567642103</v>
      </c>
    </row>
    <row r="218" spans="1:12" ht="13.5" thickBot="1">
      <c r="A218" s="16"/>
      <c r="B218" s="129" t="s">
        <v>96</v>
      </c>
      <c r="C218" s="133">
        <v>992</v>
      </c>
      <c r="D218" s="73" t="s">
        <v>184</v>
      </c>
      <c r="E218" s="73" t="s">
        <v>135</v>
      </c>
      <c r="F218" s="73"/>
      <c r="G218" s="73"/>
      <c r="H218" s="130"/>
      <c r="I218" s="128">
        <f>'Прил.2'!I295</f>
        <v>5819607.98</v>
      </c>
      <c r="J218" s="128">
        <f>I218</f>
        <v>5819607.98</v>
      </c>
      <c r="K218" s="128">
        <f>'Прил.2'!K295</f>
        <v>5763231.4399999995</v>
      </c>
      <c r="L218" s="128">
        <f t="shared" si="14"/>
        <v>99.03126567642103</v>
      </c>
    </row>
    <row r="219" spans="1:12" ht="13.5" hidden="1" thickBot="1">
      <c r="A219" s="16"/>
      <c r="B219" s="129" t="s">
        <v>421</v>
      </c>
      <c r="C219" s="133">
        <v>992</v>
      </c>
      <c r="D219" s="73" t="s">
        <v>184</v>
      </c>
      <c r="E219" s="73" t="s">
        <v>141</v>
      </c>
      <c r="F219" s="73" t="s">
        <v>185</v>
      </c>
      <c r="G219" s="73"/>
      <c r="H219" s="130"/>
      <c r="I219" s="128">
        <f>'Прил.2'!I352</f>
        <v>0</v>
      </c>
      <c r="J219" s="128">
        <f>I219</f>
        <v>0</v>
      </c>
      <c r="K219" s="128"/>
      <c r="L219" s="128" t="e">
        <f t="shared" si="14"/>
        <v>#DIV/0!</v>
      </c>
    </row>
    <row r="220" spans="1:12" ht="21.75" hidden="1">
      <c r="A220" s="16"/>
      <c r="B220" s="129" t="s">
        <v>97</v>
      </c>
      <c r="C220" s="133">
        <v>992</v>
      </c>
      <c r="D220" s="73" t="s">
        <v>184</v>
      </c>
      <c r="E220" s="73" t="s">
        <v>135</v>
      </c>
      <c r="F220" s="73" t="s">
        <v>186</v>
      </c>
      <c r="G220" s="73"/>
      <c r="H220" s="130"/>
      <c r="I220" s="128">
        <f>I221+I264+I278</f>
        <v>3181547.24</v>
      </c>
      <c r="J220" s="128">
        <f>J221+J264+J278</f>
        <v>3181547.24</v>
      </c>
      <c r="K220" s="128">
        <f>K221+K264+K278</f>
        <v>2934670.35</v>
      </c>
      <c r="L220" s="128">
        <f t="shared" si="14"/>
        <v>92.2403512700946</v>
      </c>
    </row>
    <row r="221" spans="1:12" ht="32.25" hidden="1">
      <c r="A221" s="16"/>
      <c r="B221" s="129" t="s">
        <v>98</v>
      </c>
      <c r="C221" s="133">
        <v>992</v>
      </c>
      <c r="D221" s="73" t="s">
        <v>184</v>
      </c>
      <c r="E221" s="73" t="s">
        <v>188</v>
      </c>
      <c r="F221" s="73" t="s">
        <v>187</v>
      </c>
      <c r="G221" s="73"/>
      <c r="H221" s="130"/>
      <c r="I221" s="128">
        <f>I222+I233+I253</f>
        <v>3003747.24</v>
      </c>
      <c r="J221" s="128">
        <f>J222+J233+J253</f>
        <v>3003747.24</v>
      </c>
      <c r="K221" s="128">
        <f>K222+K233+K253</f>
        <v>2758036.77</v>
      </c>
      <c r="L221" s="128">
        <f t="shared" si="14"/>
        <v>91.81986863848104</v>
      </c>
    </row>
    <row r="222" spans="1:12" ht="32.25" hidden="1">
      <c r="A222" s="16"/>
      <c r="B222" s="129" t="s">
        <v>21</v>
      </c>
      <c r="C222" s="133">
        <v>992</v>
      </c>
      <c r="D222" s="73" t="s">
        <v>184</v>
      </c>
      <c r="E222" s="73" t="s">
        <v>135</v>
      </c>
      <c r="F222" s="73" t="s">
        <v>187</v>
      </c>
      <c r="G222" s="73" t="s">
        <v>143</v>
      </c>
      <c r="H222" s="130"/>
      <c r="I222" s="128">
        <v>2420542.1</v>
      </c>
      <c r="J222" s="128">
        <f t="shared" si="13"/>
        <v>2420542.1</v>
      </c>
      <c r="K222" s="128">
        <v>2242868.39</v>
      </c>
      <c r="L222" s="128">
        <f t="shared" si="14"/>
        <v>92.6597554324711</v>
      </c>
    </row>
    <row r="223" spans="1:12" ht="12.75" hidden="1">
      <c r="A223" s="16"/>
      <c r="B223" s="129" t="s">
        <v>99</v>
      </c>
      <c r="C223" s="133">
        <v>200</v>
      </c>
      <c r="D223" s="73"/>
      <c r="E223" s="73"/>
      <c r="F223" s="73"/>
      <c r="G223" s="73"/>
      <c r="H223" s="130"/>
      <c r="I223" s="128">
        <v>2024500</v>
      </c>
      <c r="J223" s="128">
        <f t="shared" si="13"/>
        <v>2024500</v>
      </c>
      <c r="K223" s="128">
        <v>313986.34</v>
      </c>
      <c r="L223" s="128">
        <f t="shared" si="14"/>
        <v>15.509327735243271</v>
      </c>
    </row>
    <row r="224" spans="1:12" ht="12.75" hidden="1">
      <c r="A224" s="16"/>
      <c r="B224" s="129" t="s">
        <v>100</v>
      </c>
      <c r="C224" s="133">
        <v>200</v>
      </c>
      <c r="D224" s="73"/>
      <c r="E224" s="73"/>
      <c r="F224" s="73"/>
      <c r="G224" s="73"/>
      <c r="H224" s="130"/>
      <c r="I224" s="128">
        <v>2009500</v>
      </c>
      <c r="J224" s="128">
        <f t="shared" si="13"/>
        <v>2009500</v>
      </c>
      <c r="K224" s="128">
        <v>313986.34</v>
      </c>
      <c r="L224" s="128">
        <f t="shared" si="14"/>
        <v>15.625097785518788</v>
      </c>
    </row>
    <row r="225" spans="1:12" ht="12.75" hidden="1">
      <c r="A225" s="16"/>
      <c r="B225" s="129" t="s">
        <v>24</v>
      </c>
      <c r="C225" s="133">
        <v>200</v>
      </c>
      <c r="D225" s="73"/>
      <c r="E225" s="73"/>
      <c r="F225" s="73"/>
      <c r="G225" s="73"/>
      <c r="H225" s="130"/>
      <c r="I225" s="128">
        <v>2009500</v>
      </c>
      <c r="J225" s="128">
        <f t="shared" si="13"/>
        <v>2009500</v>
      </c>
      <c r="K225" s="128">
        <v>313986.34</v>
      </c>
      <c r="L225" s="128">
        <f t="shared" si="14"/>
        <v>15.625097785518788</v>
      </c>
    </row>
    <row r="226" spans="1:12" ht="12.75" hidden="1">
      <c r="A226" s="16"/>
      <c r="B226" s="129" t="s">
        <v>25</v>
      </c>
      <c r="C226" s="133">
        <v>200</v>
      </c>
      <c r="D226" s="73"/>
      <c r="E226" s="73"/>
      <c r="F226" s="73"/>
      <c r="G226" s="73"/>
      <c r="H226" s="130"/>
      <c r="I226" s="128">
        <v>2009500</v>
      </c>
      <c r="J226" s="128">
        <f t="shared" si="13"/>
        <v>2009500</v>
      </c>
      <c r="K226" s="128">
        <v>313986.34</v>
      </c>
      <c r="L226" s="128">
        <f t="shared" si="14"/>
        <v>15.625097785518788</v>
      </c>
    </row>
    <row r="227" spans="1:12" ht="12.75" hidden="1">
      <c r="A227" s="16"/>
      <c r="B227" s="129" t="s">
        <v>26</v>
      </c>
      <c r="C227" s="133">
        <v>200</v>
      </c>
      <c r="D227" s="73"/>
      <c r="E227" s="73"/>
      <c r="F227" s="73"/>
      <c r="G227" s="73"/>
      <c r="H227" s="130"/>
      <c r="I227" s="128">
        <v>1543200</v>
      </c>
      <c r="J227" s="128">
        <f t="shared" si="13"/>
        <v>1543200</v>
      </c>
      <c r="K227" s="128">
        <v>257802.04</v>
      </c>
      <c r="L227" s="128">
        <f t="shared" si="14"/>
        <v>16.705679108346295</v>
      </c>
    </row>
    <row r="228" spans="1:12" ht="12.75" hidden="1">
      <c r="A228" s="16"/>
      <c r="B228" s="129" t="s">
        <v>27</v>
      </c>
      <c r="C228" s="133">
        <v>200</v>
      </c>
      <c r="D228" s="73"/>
      <c r="E228" s="73"/>
      <c r="F228" s="73"/>
      <c r="G228" s="73"/>
      <c r="H228" s="130"/>
      <c r="I228" s="128">
        <v>466300</v>
      </c>
      <c r="J228" s="128">
        <f t="shared" si="13"/>
        <v>466300</v>
      </c>
      <c r="K228" s="128">
        <v>56184.3</v>
      </c>
      <c r="L228" s="128">
        <f t="shared" si="14"/>
        <v>12.048959897061978</v>
      </c>
    </row>
    <row r="229" spans="1:12" ht="21.75" hidden="1">
      <c r="A229" s="16"/>
      <c r="B229" s="129" t="s">
        <v>101</v>
      </c>
      <c r="C229" s="133">
        <v>200</v>
      </c>
      <c r="D229" s="73"/>
      <c r="E229" s="73"/>
      <c r="F229" s="73"/>
      <c r="G229" s="73"/>
      <c r="H229" s="130"/>
      <c r="I229" s="128">
        <v>15000</v>
      </c>
      <c r="J229" s="128">
        <f t="shared" si="13"/>
        <v>15000</v>
      </c>
      <c r="K229" s="128" t="s">
        <v>30</v>
      </c>
      <c r="L229" s="128" t="e">
        <f t="shared" si="14"/>
        <v>#VALUE!</v>
      </c>
    </row>
    <row r="230" spans="1:12" ht="12.75" hidden="1">
      <c r="A230" s="16"/>
      <c r="B230" s="129" t="s">
        <v>24</v>
      </c>
      <c r="C230" s="133">
        <v>200</v>
      </c>
      <c r="D230" s="73"/>
      <c r="E230" s="73"/>
      <c r="F230" s="73"/>
      <c r="G230" s="73"/>
      <c r="H230" s="130"/>
      <c r="I230" s="128">
        <v>15000</v>
      </c>
      <c r="J230" s="128">
        <f t="shared" si="13"/>
        <v>15000</v>
      </c>
      <c r="K230" s="128" t="s">
        <v>30</v>
      </c>
      <c r="L230" s="128" t="e">
        <f t="shared" si="14"/>
        <v>#VALUE!</v>
      </c>
    </row>
    <row r="231" spans="1:12" ht="12.75" hidden="1">
      <c r="A231" s="16"/>
      <c r="B231" s="129" t="s">
        <v>25</v>
      </c>
      <c r="C231" s="133">
        <v>200</v>
      </c>
      <c r="D231" s="73"/>
      <c r="E231" s="73"/>
      <c r="F231" s="73"/>
      <c r="G231" s="73"/>
      <c r="H231" s="130"/>
      <c r="I231" s="128">
        <v>15000</v>
      </c>
      <c r="J231" s="128">
        <f t="shared" si="13"/>
        <v>15000</v>
      </c>
      <c r="K231" s="128" t="s">
        <v>30</v>
      </c>
      <c r="L231" s="128" t="e">
        <f t="shared" si="14"/>
        <v>#VALUE!</v>
      </c>
    </row>
    <row r="232" spans="1:12" ht="12.75" hidden="1">
      <c r="A232" s="16"/>
      <c r="B232" s="129" t="s">
        <v>31</v>
      </c>
      <c r="C232" s="133">
        <v>200</v>
      </c>
      <c r="D232" s="73"/>
      <c r="E232" s="73"/>
      <c r="F232" s="73"/>
      <c r="G232" s="73"/>
      <c r="H232" s="130"/>
      <c r="I232" s="128">
        <v>15000</v>
      </c>
      <c r="J232" s="128">
        <f t="shared" si="13"/>
        <v>15000</v>
      </c>
      <c r="K232" s="128" t="s">
        <v>30</v>
      </c>
      <c r="L232" s="128" t="e">
        <f t="shared" si="14"/>
        <v>#VALUE!</v>
      </c>
    </row>
    <row r="233" spans="1:12" ht="21.75" hidden="1">
      <c r="A233" s="16"/>
      <c r="B233" s="129" t="s">
        <v>32</v>
      </c>
      <c r="C233" s="133">
        <v>992</v>
      </c>
      <c r="D233" s="73" t="s">
        <v>184</v>
      </c>
      <c r="E233" s="73" t="s">
        <v>135</v>
      </c>
      <c r="F233" s="73" t="s">
        <v>187</v>
      </c>
      <c r="G233" s="73" t="s">
        <v>144</v>
      </c>
      <c r="H233" s="130"/>
      <c r="I233" s="128">
        <v>568405.14</v>
      </c>
      <c r="J233" s="128">
        <v>568405.14</v>
      </c>
      <c r="K233" s="128">
        <v>500442.38</v>
      </c>
      <c r="L233" s="128">
        <f t="shared" si="14"/>
        <v>88.04325379605118</v>
      </c>
    </row>
    <row r="234" spans="1:12" ht="21.75" hidden="1">
      <c r="A234" s="16"/>
      <c r="B234" s="129" t="s">
        <v>33</v>
      </c>
      <c r="C234" s="133">
        <v>200</v>
      </c>
      <c r="D234" s="73"/>
      <c r="E234" s="73"/>
      <c r="F234" s="73"/>
      <c r="G234" s="73"/>
      <c r="H234" s="130"/>
      <c r="I234" s="128">
        <v>301944.22</v>
      </c>
      <c r="J234" s="128">
        <f t="shared" si="13"/>
        <v>301944.22</v>
      </c>
      <c r="K234" s="128">
        <v>98450.62</v>
      </c>
      <c r="L234" s="128">
        <f t="shared" si="14"/>
        <v>32.6055653590587</v>
      </c>
    </row>
    <row r="235" spans="1:12" ht="21.75" hidden="1">
      <c r="A235" s="16"/>
      <c r="B235" s="129" t="s">
        <v>69</v>
      </c>
      <c r="C235" s="133">
        <v>200</v>
      </c>
      <c r="D235" s="73"/>
      <c r="E235" s="73"/>
      <c r="F235" s="73"/>
      <c r="G235" s="73"/>
      <c r="H235" s="130"/>
      <c r="I235" s="128">
        <v>74000</v>
      </c>
      <c r="J235" s="128">
        <f t="shared" si="13"/>
        <v>74000</v>
      </c>
      <c r="K235" s="128">
        <v>3031.56</v>
      </c>
      <c r="L235" s="128">
        <f t="shared" si="14"/>
        <v>4.096702702702703</v>
      </c>
    </row>
    <row r="236" spans="1:12" ht="12.75" hidden="1">
      <c r="A236" s="16"/>
      <c r="B236" s="129" t="s">
        <v>24</v>
      </c>
      <c r="C236" s="133">
        <v>200</v>
      </c>
      <c r="D236" s="73"/>
      <c r="E236" s="73"/>
      <c r="F236" s="73"/>
      <c r="G236" s="73"/>
      <c r="H236" s="130"/>
      <c r="I236" s="128">
        <v>49000</v>
      </c>
      <c r="J236" s="128">
        <f t="shared" si="13"/>
        <v>49000</v>
      </c>
      <c r="K236" s="128">
        <v>3031.56</v>
      </c>
      <c r="L236" s="128">
        <f t="shared" si="14"/>
        <v>6.186857142857143</v>
      </c>
    </row>
    <row r="237" spans="1:12" ht="12.75" hidden="1">
      <c r="A237" s="16"/>
      <c r="B237" s="129" t="s">
        <v>35</v>
      </c>
      <c r="C237" s="133">
        <v>200</v>
      </c>
      <c r="D237" s="73"/>
      <c r="E237" s="73"/>
      <c r="F237" s="73"/>
      <c r="G237" s="73"/>
      <c r="H237" s="130"/>
      <c r="I237" s="128">
        <v>49000</v>
      </c>
      <c r="J237" s="128">
        <f t="shared" si="13"/>
        <v>49000</v>
      </c>
      <c r="K237" s="128">
        <v>3031.56</v>
      </c>
      <c r="L237" s="128">
        <f t="shared" si="14"/>
        <v>6.186857142857143</v>
      </c>
    </row>
    <row r="238" spans="1:12" ht="12.75" hidden="1">
      <c r="A238" s="16"/>
      <c r="B238" s="129" t="s">
        <v>70</v>
      </c>
      <c r="C238" s="133">
        <v>200</v>
      </c>
      <c r="D238" s="73"/>
      <c r="E238" s="73"/>
      <c r="F238" s="73"/>
      <c r="G238" s="73"/>
      <c r="H238" s="130"/>
      <c r="I238" s="128">
        <v>41000</v>
      </c>
      <c r="J238" s="128">
        <f t="shared" si="13"/>
        <v>41000</v>
      </c>
      <c r="K238" s="128">
        <v>3031.56</v>
      </c>
      <c r="L238" s="128">
        <f t="shared" si="14"/>
        <v>7.394048780487806</v>
      </c>
    </row>
    <row r="239" spans="1:12" ht="12.75" hidden="1">
      <c r="A239" s="16"/>
      <c r="B239" s="129" t="s">
        <v>38</v>
      </c>
      <c r="C239" s="133">
        <v>200</v>
      </c>
      <c r="D239" s="73"/>
      <c r="E239" s="73"/>
      <c r="F239" s="73"/>
      <c r="G239" s="73"/>
      <c r="H239" s="130"/>
      <c r="I239" s="128">
        <v>2000</v>
      </c>
      <c r="J239" s="128">
        <f t="shared" si="13"/>
        <v>2000</v>
      </c>
      <c r="K239" s="128" t="s">
        <v>30</v>
      </c>
      <c r="L239" s="128" t="e">
        <f t="shared" si="14"/>
        <v>#VALUE!</v>
      </c>
    </row>
    <row r="240" spans="1:12" ht="12.75" hidden="1">
      <c r="A240" s="16"/>
      <c r="B240" s="129" t="s">
        <v>39</v>
      </c>
      <c r="C240" s="133">
        <v>200</v>
      </c>
      <c r="D240" s="73"/>
      <c r="E240" s="73"/>
      <c r="F240" s="73"/>
      <c r="G240" s="73"/>
      <c r="H240" s="130"/>
      <c r="I240" s="128">
        <v>6000</v>
      </c>
      <c r="J240" s="128">
        <f t="shared" si="13"/>
        <v>6000</v>
      </c>
      <c r="K240" s="128" t="s">
        <v>30</v>
      </c>
      <c r="L240" s="128" t="e">
        <f t="shared" si="14"/>
        <v>#VALUE!</v>
      </c>
    </row>
    <row r="241" spans="1:12" ht="12.75" hidden="1">
      <c r="A241" s="16"/>
      <c r="B241" s="129" t="s">
        <v>40</v>
      </c>
      <c r="C241" s="133">
        <v>200</v>
      </c>
      <c r="D241" s="73"/>
      <c r="E241" s="73"/>
      <c r="F241" s="73"/>
      <c r="G241" s="73"/>
      <c r="H241" s="130"/>
      <c r="I241" s="128">
        <v>25000</v>
      </c>
      <c r="J241" s="128">
        <f t="shared" si="13"/>
        <v>25000</v>
      </c>
      <c r="K241" s="128" t="s">
        <v>30</v>
      </c>
      <c r="L241" s="128" t="e">
        <f t="shared" si="14"/>
        <v>#VALUE!</v>
      </c>
    </row>
    <row r="242" spans="1:12" ht="12.75" hidden="1">
      <c r="A242" s="16"/>
      <c r="B242" s="129" t="s">
        <v>80</v>
      </c>
      <c r="C242" s="133">
        <v>200</v>
      </c>
      <c r="D242" s="73"/>
      <c r="E242" s="73"/>
      <c r="F242" s="73"/>
      <c r="G242" s="73"/>
      <c r="H242" s="130"/>
      <c r="I242" s="128">
        <v>25000</v>
      </c>
      <c r="J242" s="128">
        <f t="shared" si="13"/>
        <v>25000</v>
      </c>
      <c r="K242" s="128" t="s">
        <v>30</v>
      </c>
      <c r="L242" s="128" t="e">
        <f t="shared" si="14"/>
        <v>#VALUE!</v>
      </c>
    </row>
    <row r="243" spans="1:12" ht="21.75" hidden="1">
      <c r="A243" s="16"/>
      <c r="B243" s="129" t="s">
        <v>34</v>
      </c>
      <c r="C243" s="133">
        <v>200</v>
      </c>
      <c r="D243" s="73"/>
      <c r="E243" s="73"/>
      <c r="F243" s="73"/>
      <c r="G243" s="73"/>
      <c r="H243" s="130"/>
      <c r="I243" s="128">
        <v>227944.22</v>
      </c>
      <c r="J243" s="128">
        <f t="shared" si="13"/>
        <v>227944.22</v>
      </c>
      <c r="K243" s="128">
        <v>95419.06</v>
      </c>
      <c r="L243" s="128">
        <f t="shared" si="14"/>
        <v>41.860706097307485</v>
      </c>
    </row>
    <row r="244" spans="1:12" ht="12.75" hidden="1">
      <c r="A244" s="16"/>
      <c r="B244" s="129" t="s">
        <v>24</v>
      </c>
      <c r="C244" s="133">
        <v>200</v>
      </c>
      <c r="D244" s="73"/>
      <c r="E244" s="73"/>
      <c r="F244" s="73"/>
      <c r="G244" s="73"/>
      <c r="H244" s="130"/>
      <c r="I244" s="128">
        <v>195148.52</v>
      </c>
      <c r="J244" s="128">
        <f t="shared" si="13"/>
        <v>195148.52</v>
      </c>
      <c r="K244" s="128">
        <v>95419.06</v>
      </c>
      <c r="L244" s="128">
        <f t="shared" si="14"/>
        <v>48.89561037921272</v>
      </c>
    </row>
    <row r="245" spans="1:12" ht="12.75" hidden="1">
      <c r="A245" s="16"/>
      <c r="B245" s="129" t="s">
        <v>35</v>
      </c>
      <c r="C245" s="133">
        <v>200</v>
      </c>
      <c r="D245" s="73"/>
      <c r="E245" s="73"/>
      <c r="F245" s="73"/>
      <c r="G245" s="73"/>
      <c r="H245" s="130"/>
      <c r="I245" s="128">
        <v>195148.52</v>
      </c>
      <c r="J245" s="128">
        <f t="shared" si="13"/>
        <v>195148.52</v>
      </c>
      <c r="K245" s="128">
        <v>95419.06</v>
      </c>
      <c r="L245" s="128">
        <f t="shared" si="14"/>
        <v>48.89561037921272</v>
      </c>
    </row>
    <row r="246" spans="1:12" ht="12.75" hidden="1">
      <c r="A246" s="16"/>
      <c r="B246" s="129" t="s">
        <v>36</v>
      </c>
      <c r="C246" s="133">
        <v>200</v>
      </c>
      <c r="D246" s="73"/>
      <c r="E246" s="73"/>
      <c r="F246" s="73"/>
      <c r="G246" s="73"/>
      <c r="H246" s="130"/>
      <c r="I246" s="128">
        <v>2000</v>
      </c>
      <c r="J246" s="128">
        <f t="shared" si="13"/>
        <v>2000</v>
      </c>
      <c r="K246" s="128" t="s">
        <v>30</v>
      </c>
      <c r="L246" s="128" t="e">
        <f t="shared" si="14"/>
        <v>#VALUE!</v>
      </c>
    </row>
    <row r="247" spans="1:12" ht="12.75" hidden="1">
      <c r="A247" s="16"/>
      <c r="B247" s="129" t="s">
        <v>37</v>
      </c>
      <c r="C247" s="133">
        <v>200</v>
      </c>
      <c r="D247" s="73"/>
      <c r="E247" s="73"/>
      <c r="F247" s="73"/>
      <c r="G247" s="73"/>
      <c r="H247" s="130"/>
      <c r="I247" s="128">
        <v>120944.22</v>
      </c>
      <c r="J247" s="128">
        <f t="shared" si="13"/>
        <v>120944.22</v>
      </c>
      <c r="K247" s="128">
        <v>89972.14</v>
      </c>
      <c r="L247" s="128">
        <f t="shared" si="14"/>
        <v>74.3914343322897</v>
      </c>
    </row>
    <row r="248" spans="1:12" ht="12.75" hidden="1">
      <c r="A248" s="16"/>
      <c r="B248" s="129" t="s">
        <v>38</v>
      </c>
      <c r="C248" s="133">
        <v>200</v>
      </c>
      <c r="D248" s="73"/>
      <c r="E248" s="73"/>
      <c r="F248" s="73"/>
      <c r="G248" s="73"/>
      <c r="H248" s="130"/>
      <c r="I248" s="128">
        <v>63500</v>
      </c>
      <c r="J248" s="128">
        <f t="shared" si="13"/>
        <v>63500</v>
      </c>
      <c r="K248" s="128">
        <v>3242.62</v>
      </c>
      <c r="L248" s="128">
        <f t="shared" si="14"/>
        <v>5.106488188976377</v>
      </c>
    </row>
    <row r="249" spans="1:12" ht="12.75" hidden="1">
      <c r="A249" s="16"/>
      <c r="B249" s="129" t="s">
        <v>39</v>
      </c>
      <c r="C249" s="133">
        <v>200</v>
      </c>
      <c r="D249" s="73"/>
      <c r="E249" s="73"/>
      <c r="F249" s="73"/>
      <c r="G249" s="73"/>
      <c r="H249" s="130"/>
      <c r="I249" s="128">
        <v>8704.3</v>
      </c>
      <c r="J249" s="128">
        <f t="shared" si="13"/>
        <v>8704.3</v>
      </c>
      <c r="K249" s="128">
        <v>2204.3</v>
      </c>
      <c r="L249" s="128">
        <f t="shared" si="14"/>
        <v>25.324265018439167</v>
      </c>
    </row>
    <row r="250" spans="1:12" ht="12.75" hidden="1">
      <c r="A250" s="16"/>
      <c r="B250" s="129" t="s">
        <v>40</v>
      </c>
      <c r="C250" s="133">
        <v>200</v>
      </c>
      <c r="D250" s="73"/>
      <c r="E250" s="73"/>
      <c r="F250" s="73"/>
      <c r="G250" s="73"/>
      <c r="H250" s="130"/>
      <c r="I250" s="128">
        <v>32795.7</v>
      </c>
      <c r="J250" s="128">
        <f t="shared" si="13"/>
        <v>32795.7</v>
      </c>
      <c r="K250" s="128" t="s">
        <v>30</v>
      </c>
      <c r="L250" s="128" t="e">
        <f t="shared" si="14"/>
        <v>#VALUE!</v>
      </c>
    </row>
    <row r="251" spans="1:12" ht="12.75" hidden="1">
      <c r="A251" s="16"/>
      <c r="B251" s="129" t="s">
        <v>80</v>
      </c>
      <c r="C251" s="133">
        <v>200</v>
      </c>
      <c r="D251" s="73"/>
      <c r="E251" s="73"/>
      <c r="F251" s="73"/>
      <c r="G251" s="73"/>
      <c r="H251" s="130"/>
      <c r="I251" s="128">
        <v>7000</v>
      </c>
      <c r="J251" s="128">
        <f t="shared" si="13"/>
        <v>7000</v>
      </c>
      <c r="K251" s="128" t="s">
        <v>30</v>
      </c>
      <c r="L251" s="128" t="e">
        <f t="shared" si="14"/>
        <v>#VALUE!</v>
      </c>
    </row>
    <row r="252" spans="1:12" ht="12.75" hidden="1">
      <c r="A252" s="16"/>
      <c r="B252" s="129" t="s">
        <v>41</v>
      </c>
      <c r="C252" s="133">
        <v>200</v>
      </c>
      <c r="D252" s="73"/>
      <c r="E252" s="73"/>
      <c r="F252" s="73"/>
      <c r="G252" s="73"/>
      <c r="H252" s="130"/>
      <c r="I252" s="128">
        <v>25795.7</v>
      </c>
      <c r="J252" s="128">
        <f t="shared" si="13"/>
        <v>25795.7</v>
      </c>
      <c r="K252" s="128" t="s">
        <v>30</v>
      </c>
      <c r="L252" s="128" t="e">
        <f t="shared" si="14"/>
        <v>#VALUE!</v>
      </c>
    </row>
    <row r="253" spans="1:12" ht="12.75" hidden="1">
      <c r="A253" s="16"/>
      <c r="B253" s="129" t="s">
        <v>42</v>
      </c>
      <c r="C253" s="133">
        <v>992</v>
      </c>
      <c r="D253" s="73" t="s">
        <v>184</v>
      </c>
      <c r="E253" s="73" t="s">
        <v>135</v>
      </c>
      <c r="F253" s="73" t="s">
        <v>187</v>
      </c>
      <c r="G253" s="73" t="s">
        <v>145</v>
      </c>
      <c r="H253" s="130"/>
      <c r="I253" s="128">
        <v>14800</v>
      </c>
      <c r="J253" s="128">
        <v>14800</v>
      </c>
      <c r="K253" s="128">
        <v>14726</v>
      </c>
      <c r="L253" s="128">
        <f t="shared" si="14"/>
        <v>99.5</v>
      </c>
    </row>
    <row r="254" spans="1:12" ht="12.75" hidden="1">
      <c r="A254" s="16"/>
      <c r="B254" s="129" t="s">
        <v>43</v>
      </c>
      <c r="C254" s="133">
        <v>200</v>
      </c>
      <c r="D254" s="73"/>
      <c r="E254" s="73"/>
      <c r="F254" s="73"/>
      <c r="G254" s="73"/>
      <c r="H254" s="130"/>
      <c r="I254" s="128">
        <v>13000</v>
      </c>
      <c r="J254" s="128">
        <f aca="true" t="shared" si="15" ref="J254:J313">I254</f>
        <v>13000</v>
      </c>
      <c r="K254" s="128">
        <v>3238</v>
      </c>
      <c r="L254" s="128">
        <f t="shared" si="14"/>
        <v>24.907692307692308</v>
      </c>
    </row>
    <row r="255" spans="1:12" ht="12.75" hidden="1">
      <c r="A255" s="16"/>
      <c r="B255" s="129" t="s">
        <v>44</v>
      </c>
      <c r="C255" s="133">
        <v>200</v>
      </c>
      <c r="D255" s="73"/>
      <c r="E255" s="73"/>
      <c r="F255" s="73"/>
      <c r="G255" s="73"/>
      <c r="H255" s="130"/>
      <c r="I255" s="128">
        <v>13000</v>
      </c>
      <c r="J255" s="128">
        <f t="shared" si="15"/>
        <v>13000</v>
      </c>
      <c r="K255" s="128">
        <v>3238</v>
      </c>
      <c r="L255" s="128">
        <f t="shared" si="14"/>
        <v>24.907692307692308</v>
      </c>
    </row>
    <row r="256" spans="1:12" ht="12.75" hidden="1">
      <c r="A256" s="16"/>
      <c r="B256" s="129" t="s">
        <v>24</v>
      </c>
      <c r="C256" s="133">
        <v>200</v>
      </c>
      <c r="D256" s="73"/>
      <c r="E256" s="73"/>
      <c r="F256" s="73"/>
      <c r="G256" s="73"/>
      <c r="H256" s="130"/>
      <c r="I256" s="128">
        <v>13000</v>
      </c>
      <c r="J256" s="128">
        <f t="shared" si="15"/>
        <v>13000</v>
      </c>
      <c r="K256" s="128">
        <v>3238</v>
      </c>
      <c r="L256" s="128">
        <f t="shared" si="14"/>
        <v>24.907692307692308</v>
      </c>
    </row>
    <row r="257" spans="1:12" ht="12.75" hidden="1">
      <c r="A257" s="16"/>
      <c r="B257" s="129" t="s">
        <v>45</v>
      </c>
      <c r="C257" s="133">
        <v>200</v>
      </c>
      <c r="D257" s="73"/>
      <c r="E257" s="73"/>
      <c r="F257" s="73"/>
      <c r="G257" s="73"/>
      <c r="H257" s="130"/>
      <c r="I257" s="128">
        <v>13000</v>
      </c>
      <c r="J257" s="128">
        <f t="shared" si="15"/>
        <v>13000</v>
      </c>
      <c r="K257" s="128">
        <v>3238</v>
      </c>
      <c r="L257" s="128">
        <f t="shared" si="14"/>
        <v>24.907692307692308</v>
      </c>
    </row>
    <row r="258" spans="1:12" ht="12.75" hidden="1">
      <c r="A258" s="16"/>
      <c r="B258" s="129" t="s">
        <v>102</v>
      </c>
      <c r="C258" s="133">
        <v>992</v>
      </c>
      <c r="D258" s="73" t="s">
        <v>184</v>
      </c>
      <c r="E258" s="73" t="s">
        <v>135</v>
      </c>
      <c r="F258" s="73" t="s">
        <v>190</v>
      </c>
      <c r="G258" s="73"/>
      <c r="H258" s="130"/>
      <c r="I258" s="128">
        <f>I259</f>
        <v>0</v>
      </c>
      <c r="J258" s="128">
        <f t="shared" si="15"/>
        <v>0</v>
      </c>
      <c r="K258" s="128" t="s">
        <v>30</v>
      </c>
      <c r="L258" s="128">
        <v>0</v>
      </c>
    </row>
    <row r="259" spans="1:12" ht="21.75" hidden="1">
      <c r="A259" s="16"/>
      <c r="B259" s="129" t="s">
        <v>32</v>
      </c>
      <c r="C259" s="133">
        <v>992</v>
      </c>
      <c r="D259" s="73" t="s">
        <v>184</v>
      </c>
      <c r="E259" s="73" t="s">
        <v>135</v>
      </c>
      <c r="F259" s="73" t="s">
        <v>190</v>
      </c>
      <c r="G259" s="73" t="s">
        <v>144</v>
      </c>
      <c r="H259" s="130"/>
      <c r="I259" s="128">
        <v>0</v>
      </c>
      <c r="J259" s="128">
        <f t="shared" si="15"/>
        <v>0</v>
      </c>
      <c r="K259" s="128" t="s">
        <v>30</v>
      </c>
      <c r="L259" s="128">
        <v>0</v>
      </c>
    </row>
    <row r="260" spans="1:12" ht="21.75" hidden="1">
      <c r="A260" s="16"/>
      <c r="B260" s="129" t="s">
        <v>33</v>
      </c>
      <c r="C260" s="133">
        <v>200</v>
      </c>
      <c r="D260" s="73"/>
      <c r="E260" s="73"/>
      <c r="F260" s="73"/>
      <c r="G260" s="73"/>
      <c r="H260" s="130"/>
      <c r="I260" s="128">
        <v>140460</v>
      </c>
      <c r="J260" s="128">
        <f t="shared" si="15"/>
        <v>140460</v>
      </c>
      <c r="K260" s="128" t="s">
        <v>30</v>
      </c>
      <c r="L260" s="128" t="e">
        <f t="shared" si="14"/>
        <v>#VALUE!</v>
      </c>
    </row>
    <row r="261" spans="1:12" ht="21.75" hidden="1">
      <c r="A261" s="16"/>
      <c r="B261" s="129" t="s">
        <v>34</v>
      </c>
      <c r="C261" s="133">
        <v>200</v>
      </c>
      <c r="D261" s="73"/>
      <c r="E261" s="73"/>
      <c r="F261" s="73"/>
      <c r="G261" s="73"/>
      <c r="H261" s="130"/>
      <c r="I261" s="128">
        <v>140460</v>
      </c>
      <c r="J261" s="128">
        <f t="shared" si="15"/>
        <v>140460</v>
      </c>
      <c r="K261" s="128" t="s">
        <v>30</v>
      </c>
      <c r="L261" s="128" t="e">
        <f t="shared" si="14"/>
        <v>#VALUE!</v>
      </c>
    </row>
    <row r="262" spans="1:12" ht="12.75" hidden="1">
      <c r="A262" s="16"/>
      <c r="B262" s="129" t="s">
        <v>40</v>
      </c>
      <c r="C262" s="133">
        <v>200</v>
      </c>
      <c r="D262" s="73"/>
      <c r="E262" s="73"/>
      <c r="F262" s="73"/>
      <c r="G262" s="73"/>
      <c r="H262" s="130"/>
      <c r="I262" s="128">
        <v>140460</v>
      </c>
      <c r="J262" s="128">
        <f t="shared" si="15"/>
        <v>140460</v>
      </c>
      <c r="K262" s="128" t="s">
        <v>30</v>
      </c>
      <c r="L262" s="128" t="e">
        <f t="shared" si="14"/>
        <v>#VALUE!</v>
      </c>
    </row>
    <row r="263" spans="1:12" ht="12.75" hidden="1">
      <c r="A263" s="16"/>
      <c r="B263" s="129" t="s">
        <v>80</v>
      </c>
      <c r="C263" s="133">
        <v>200</v>
      </c>
      <c r="D263" s="73"/>
      <c r="E263" s="73"/>
      <c r="F263" s="73"/>
      <c r="G263" s="73"/>
      <c r="H263" s="130"/>
      <c r="I263" s="128">
        <v>140460</v>
      </c>
      <c r="J263" s="128">
        <f t="shared" si="15"/>
        <v>140460</v>
      </c>
      <c r="K263" s="128" t="s">
        <v>30</v>
      </c>
      <c r="L263" s="128" t="e">
        <f t="shared" si="14"/>
        <v>#VALUE!</v>
      </c>
    </row>
    <row r="264" spans="1:12" ht="12.75" hidden="1">
      <c r="A264" s="16"/>
      <c r="B264" s="129" t="s">
        <v>103</v>
      </c>
      <c r="C264" s="133">
        <v>992</v>
      </c>
      <c r="D264" s="73" t="s">
        <v>184</v>
      </c>
      <c r="E264" s="73" t="s">
        <v>135</v>
      </c>
      <c r="F264" s="73" t="s">
        <v>191</v>
      </c>
      <c r="G264" s="73"/>
      <c r="H264" s="130"/>
      <c r="I264" s="128">
        <f>I265+I272</f>
        <v>137800</v>
      </c>
      <c r="J264" s="128">
        <f>J265+J272</f>
        <v>137800</v>
      </c>
      <c r="K264" s="128">
        <f>K265+K272</f>
        <v>136633.58000000002</v>
      </c>
      <c r="L264" s="128">
        <f t="shared" si="14"/>
        <v>99.15354136429609</v>
      </c>
    </row>
    <row r="265" spans="1:12" ht="32.25" hidden="1">
      <c r="A265" s="16"/>
      <c r="B265" s="129" t="s">
        <v>21</v>
      </c>
      <c r="C265" s="133">
        <v>992</v>
      </c>
      <c r="D265" s="73" t="s">
        <v>184</v>
      </c>
      <c r="E265" s="73" t="s">
        <v>135</v>
      </c>
      <c r="F265" s="73" t="s">
        <v>191</v>
      </c>
      <c r="G265" s="73" t="s">
        <v>143</v>
      </c>
      <c r="H265" s="130"/>
      <c r="I265" s="128">
        <v>47000</v>
      </c>
      <c r="J265" s="128">
        <f t="shared" si="15"/>
        <v>47000</v>
      </c>
      <c r="K265" s="128">
        <v>45903.58</v>
      </c>
      <c r="L265" s="128">
        <f t="shared" si="14"/>
        <v>97.6671914893617</v>
      </c>
    </row>
    <row r="266" spans="1:12" ht="12.75" hidden="1">
      <c r="A266" s="16"/>
      <c r="B266" s="129" t="s">
        <v>99</v>
      </c>
      <c r="C266" s="133">
        <v>200</v>
      </c>
      <c r="D266" s="73"/>
      <c r="E266" s="73"/>
      <c r="F266" s="73"/>
      <c r="G266" s="73"/>
      <c r="H266" s="130"/>
      <c r="I266" s="128">
        <v>47000</v>
      </c>
      <c r="J266" s="128">
        <f t="shared" si="15"/>
        <v>47000</v>
      </c>
      <c r="K266" s="128" t="s">
        <v>30</v>
      </c>
      <c r="L266" s="128" t="e">
        <f t="shared" si="14"/>
        <v>#VALUE!</v>
      </c>
    </row>
    <row r="267" spans="1:12" ht="12.75" hidden="1">
      <c r="A267" s="16"/>
      <c r="B267" s="129" t="s">
        <v>100</v>
      </c>
      <c r="C267" s="133">
        <v>200</v>
      </c>
      <c r="D267" s="73"/>
      <c r="E267" s="73"/>
      <c r="F267" s="73"/>
      <c r="G267" s="73"/>
      <c r="H267" s="130"/>
      <c r="I267" s="128">
        <v>47000</v>
      </c>
      <c r="J267" s="128">
        <f t="shared" si="15"/>
        <v>47000</v>
      </c>
      <c r="K267" s="128" t="s">
        <v>30</v>
      </c>
      <c r="L267" s="128" t="e">
        <f t="shared" si="14"/>
        <v>#VALUE!</v>
      </c>
    </row>
    <row r="268" spans="1:12" ht="12.75" hidden="1">
      <c r="A268" s="16"/>
      <c r="B268" s="129" t="s">
        <v>24</v>
      </c>
      <c r="C268" s="133">
        <v>200</v>
      </c>
      <c r="D268" s="73"/>
      <c r="E268" s="73"/>
      <c r="F268" s="73"/>
      <c r="G268" s="73"/>
      <c r="H268" s="130"/>
      <c r="I268" s="128">
        <v>47000</v>
      </c>
      <c r="J268" s="128">
        <f t="shared" si="15"/>
        <v>47000</v>
      </c>
      <c r="K268" s="128" t="s">
        <v>30</v>
      </c>
      <c r="L268" s="128" t="e">
        <f t="shared" si="14"/>
        <v>#VALUE!</v>
      </c>
    </row>
    <row r="269" spans="1:12" ht="12.75" hidden="1">
      <c r="A269" s="16"/>
      <c r="B269" s="129" t="s">
        <v>25</v>
      </c>
      <c r="C269" s="133">
        <v>200</v>
      </c>
      <c r="D269" s="73"/>
      <c r="E269" s="73"/>
      <c r="F269" s="73"/>
      <c r="G269" s="73"/>
      <c r="H269" s="130"/>
      <c r="I269" s="128">
        <v>47000</v>
      </c>
      <c r="J269" s="128">
        <f t="shared" si="15"/>
        <v>47000</v>
      </c>
      <c r="K269" s="128" t="s">
        <v>30</v>
      </c>
      <c r="L269" s="128" t="e">
        <f t="shared" si="14"/>
        <v>#VALUE!</v>
      </c>
    </row>
    <row r="270" spans="1:12" ht="12.75" hidden="1">
      <c r="A270" s="16"/>
      <c r="B270" s="129" t="s">
        <v>26</v>
      </c>
      <c r="C270" s="133">
        <v>200</v>
      </c>
      <c r="D270" s="73"/>
      <c r="E270" s="73"/>
      <c r="F270" s="73"/>
      <c r="G270" s="73"/>
      <c r="H270" s="130"/>
      <c r="I270" s="128">
        <v>36000</v>
      </c>
      <c r="J270" s="128">
        <f t="shared" si="15"/>
        <v>36000</v>
      </c>
      <c r="K270" s="128" t="s">
        <v>30</v>
      </c>
      <c r="L270" s="128" t="e">
        <f t="shared" si="14"/>
        <v>#VALUE!</v>
      </c>
    </row>
    <row r="271" spans="1:12" ht="12.75" hidden="1">
      <c r="A271" s="16"/>
      <c r="B271" s="129" t="s">
        <v>27</v>
      </c>
      <c r="C271" s="133">
        <v>200</v>
      </c>
      <c r="D271" s="73"/>
      <c r="E271" s="73"/>
      <c r="F271" s="73"/>
      <c r="G271" s="73"/>
      <c r="H271" s="130"/>
      <c r="I271" s="128">
        <v>11000</v>
      </c>
      <c r="J271" s="128">
        <f t="shared" si="15"/>
        <v>11000</v>
      </c>
      <c r="K271" s="128" t="s">
        <v>30</v>
      </c>
      <c r="L271" s="128" t="e">
        <f t="shared" si="14"/>
        <v>#VALUE!</v>
      </c>
    </row>
    <row r="272" spans="1:12" ht="21.75" hidden="1">
      <c r="A272" s="16"/>
      <c r="B272" s="129" t="s">
        <v>32</v>
      </c>
      <c r="C272" s="133">
        <v>992</v>
      </c>
      <c r="D272" s="73" t="s">
        <v>184</v>
      </c>
      <c r="E272" s="73" t="s">
        <v>135</v>
      </c>
      <c r="F272" s="73" t="s">
        <v>191</v>
      </c>
      <c r="G272" s="73" t="s">
        <v>144</v>
      </c>
      <c r="H272" s="130"/>
      <c r="I272" s="128">
        <v>90800</v>
      </c>
      <c r="J272" s="128">
        <v>90800</v>
      </c>
      <c r="K272" s="128">
        <v>90730</v>
      </c>
      <c r="L272" s="128">
        <f t="shared" si="14"/>
        <v>99.9229074889868</v>
      </c>
    </row>
    <row r="273" spans="1:12" ht="21.75" hidden="1">
      <c r="A273" s="16"/>
      <c r="B273" s="129" t="s">
        <v>33</v>
      </c>
      <c r="C273" s="133">
        <v>200</v>
      </c>
      <c r="D273" s="73"/>
      <c r="E273" s="73"/>
      <c r="F273" s="73"/>
      <c r="G273" s="73"/>
      <c r="H273" s="130"/>
      <c r="I273" s="128">
        <v>45500</v>
      </c>
      <c r="J273" s="128">
        <f t="shared" si="15"/>
        <v>45500</v>
      </c>
      <c r="K273" s="128">
        <v>19840</v>
      </c>
      <c r="L273" s="128">
        <f t="shared" si="14"/>
        <v>43.604395604395606</v>
      </c>
    </row>
    <row r="274" spans="1:12" ht="21.75" hidden="1">
      <c r="A274" s="16"/>
      <c r="B274" s="129" t="s">
        <v>34</v>
      </c>
      <c r="C274" s="133">
        <v>200</v>
      </c>
      <c r="D274" s="73"/>
      <c r="E274" s="73"/>
      <c r="F274" s="73"/>
      <c r="G274" s="73"/>
      <c r="H274" s="130"/>
      <c r="I274" s="128">
        <v>45500</v>
      </c>
      <c r="J274" s="128">
        <f t="shared" si="15"/>
        <v>45500</v>
      </c>
      <c r="K274" s="128">
        <v>19840</v>
      </c>
      <c r="L274" s="128">
        <f aca="true" t="shared" si="16" ref="L274:L315">(K274/J274)*100</f>
        <v>43.604395604395606</v>
      </c>
    </row>
    <row r="275" spans="1:12" ht="12.75" hidden="1">
      <c r="A275" s="16"/>
      <c r="B275" s="129" t="s">
        <v>40</v>
      </c>
      <c r="C275" s="133">
        <v>200</v>
      </c>
      <c r="D275" s="73"/>
      <c r="E275" s="73"/>
      <c r="F275" s="73"/>
      <c r="G275" s="73"/>
      <c r="H275" s="130"/>
      <c r="I275" s="128">
        <v>45500</v>
      </c>
      <c r="J275" s="128">
        <f t="shared" si="15"/>
        <v>45500</v>
      </c>
      <c r="K275" s="128">
        <v>19840</v>
      </c>
      <c r="L275" s="128">
        <f t="shared" si="16"/>
        <v>43.604395604395606</v>
      </c>
    </row>
    <row r="276" spans="1:12" ht="12.75" hidden="1">
      <c r="A276" s="16"/>
      <c r="B276" s="129" t="s">
        <v>80</v>
      </c>
      <c r="C276" s="133">
        <v>200</v>
      </c>
      <c r="D276" s="73"/>
      <c r="E276" s="73"/>
      <c r="F276" s="73"/>
      <c r="G276" s="73"/>
      <c r="H276" s="130"/>
      <c r="I276" s="128">
        <v>20000</v>
      </c>
      <c r="J276" s="128">
        <f t="shared" si="15"/>
        <v>20000</v>
      </c>
      <c r="K276" s="128">
        <v>19840</v>
      </c>
      <c r="L276" s="128">
        <f t="shared" si="16"/>
        <v>99.2</v>
      </c>
    </row>
    <row r="277" spans="1:12" ht="12.75" hidden="1">
      <c r="A277" s="16"/>
      <c r="B277" s="129" t="s">
        <v>41</v>
      </c>
      <c r="C277" s="133">
        <v>200</v>
      </c>
      <c r="D277" s="73"/>
      <c r="E277" s="73"/>
      <c r="F277" s="73"/>
      <c r="G277" s="73"/>
      <c r="H277" s="130"/>
      <c r="I277" s="128">
        <v>25500</v>
      </c>
      <c r="J277" s="128">
        <f t="shared" si="15"/>
        <v>25500</v>
      </c>
      <c r="K277" s="128" t="s">
        <v>30</v>
      </c>
      <c r="L277" s="128" t="e">
        <f t="shared" si="16"/>
        <v>#VALUE!</v>
      </c>
    </row>
    <row r="278" spans="1:12" ht="21.75" hidden="1">
      <c r="A278" s="16"/>
      <c r="B278" s="129" t="s">
        <v>104</v>
      </c>
      <c r="C278" s="133">
        <v>992</v>
      </c>
      <c r="D278" s="73" t="s">
        <v>184</v>
      </c>
      <c r="E278" s="73" t="s">
        <v>135</v>
      </c>
      <c r="F278" s="73" t="s">
        <v>192</v>
      </c>
      <c r="G278" s="73"/>
      <c r="H278" s="130"/>
      <c r="I278" s="128">
        <f>I279</f>
        <v>40000</v>
      </c>
      <c r="J278" s="128">
        <f t="shared" si="15"/>
        <v>40000</v>
      </c>
      <c r="K278" s="128">
        <f>K279</f>
        <v>40000</v>
      </c>
      <c r="L278" s="128">
        <f t="shared" si="16"/>
        <v>100</v>
      </c>
    </row>
    <row r="279" spans="1:12" ht="12.75" hidden="1">
      <c r="A279" s="16"/>
      <c r="B279" s="129" t="s">
        <v>52</v>
      </c>
      <c r="C279" s="133">
        <v>992</v>
      </c>
      <c r="D279" s="73" t="s">
        <v>184</v>
      </c>
      <c r="E279" s="73" t="s">
        <v>135</v>
      </c>
      <c r="F279" s="73" t="s">
        <v>192</v>
      </c>
      <c r="G279" s="73" t="s">
        <v>154</v>
      </c>
      <c r="H279" s="130"/>
      <c r="I279" s="128">
        <v>40000</v>
      </c>
      <c r="J279" s="128">
        <f t="shared" si="15"/>
        <v>40000</v>
      </c>
      <c r="K279" s="128">
        <v>40000</v>
      </c>
      <c r="L279" s="128">
        <f t="shared" si="16"/>
        <v>100</v>
      </c>
    </row>
    <row r="280" spans="1:12" ht="12.75" hidden="1">
      <c r="A280" s="16"/>
      <c r="B280" s="129" t="s">
        <v>53</v>
      </c>
      <c r="C280" s="133">
        <v>200</v>
      </c>
      <c r="D280" s="73"/>
      <c r="E280" s="73"/>
      <c r="F280" s="73"/>
      <c r="G280" s="73"/>
      <c r="H280" s="130"/>
      <c r="I280" s="128">
        <v>40000</v>
      </c>
      <c r="J280" s="128">
        <f t="shared" si="15"/>
        <v>40000</v>
      </c>
      <c r="K280" s="128" t="s">
        <v>30</v>
      </c>
      <c r="L280" s="128" t="e">
        <f t="shared" si="16"/>
        <v>#VALUE!</v>
      </c>
    </row>
    <row r="281" spans="1:12" ht="12.75" hidden="1">
      <c r="A281" s="16"/>
      <c r="B281" s="129" t="s">
        <v>24</v>
      </c>
      <c r="C281" s="133">
        <v>200</v>
      </c>
      <c r="D281" s="73"/>
      <c r="E281" s="73"/>
      <c r="F281" s="73"/>
      <c r="G281" s="73"/>
      <c r="H281" s="130"/>
      <c r="I281" s="128">
        <v>40000</v>
      </c>
      <c r="J281" s="128">
        <f t="shared" si="15"/>
        <v>40000</v>
      </c>
      <c r="K281" s="128" t="s">
        <v>30</v>
      </c>
      <c r="L281" s="128" t="e">
        <f t="shared" si="16"/>
        <v>#VALUE!</v>
      </c>
    </row>
    <row r="282" spans="1:12" ht="12.75" hidden="1">
      <c r="A282" s="16"/>
      <c r="B282" s="129" t="s">
        <v>56</v>
      </c>
      <c r="C282" s="133">
        <v>200</v>
      </c>
      <c r="D282" s="73"/>
      <c r="E282" s="73"/>
      <c r="F282" s="73"/>
      <c r="G282" s="73"/>
      <c r="H282" s="130"/>
      <c r="I282" s="128">
        <v>40000</v>
      </c>
      <c r="J282" s="128">
        <f t="shared" si="15"/>
        <v>40000</v>
      </c>
      <c r="K282" s="128" t="s">
        <v>30</v>
      </c>
      <c r="L282" s="128" t="e">
        <f t="shared" si="16"/>
        <v>#VALUE!</v>
      </c>
    </row>
    <row r="283" spans="1:12" ht="21.75" hidden="1">
      <c r="A283" s="16"/>
      <c r="B283" s="129" t="s">
        <v>58</v>
      </c>
      <c r="C283" s="133">
        <v>200</v>
      </c>
      <c r="D283" s="73"/>
      <c r="E283" s="73"/>
      <c r="F283" s="73"/>
      <c r="G283" s="73"/>
      <c r="H283" s="130"/>
      <c r="I283" s="128">
        <v>40000</v>
      </c>
      <c r="J283" s="128">
        <f t="shared" si="15"/>
        <v>40000</v>
      </c>
      <c r="K283" s="128" t="s">
        <v>30</v>
      </c>
      <c r="L283" s="128" t="e">
        <f t="shared" si="16"/>
        <v>#VALUE!</v>
      </c>
    </row>
    <row r="284" spans="1:12" ht="12.75" hidden="1">
      <c r="A284" s="16"/>
      <c r="B284" s="129" t="s">
        <v>105</v>
      </c>
      <c r="C284" s="133">
        <v>992</v>
      </c>
      <c r="D284" s="73" t="s">
        <v>184</v>
      </c>
      <c r="E284" s="73" t="s">
        <v>135</v>
      </c>
      <c r="F284" s="73" t="s">
        <v>193</v>
      </c>
      <c r="G284" s="73"/>
      <c r="H284" s="130"/>
      <c r="I284" s="128">
        <f>I285</f>
        <v>321635.26999999996</v>
      </c>
      <c r="J284" s="128">
        <f>J285</f>
        <v>321635.26999999996</v>
      </c>
      <c r="K284" s="128">
        <f>K285</f>
        <v>321635.26999999996</v>
      </c>
      <c r="L284" s="128">
        <f t="shared" si="16"/>
        <v>100</v>
      </c>
    </row>
    <row r="285" spans="1:12" ht="32.25" hidden="1">
      <c r="A285" s="16"/>
      <c r="B285" s="129" t="s">
        <v>98</v>
      </c>
      <c r="C285" s="133">
        <v>992</v>
      </c>
      <c r="D285" s="73" t="s">
        <v>184</v>
      </c>
      <c r="E285" s="73" t="s">
        <v>135</v>
      </c>
      <c r="F285" s="73" t="s">
        <v>194</v>
      </c>
      <c r="G285" s="73"/>
      <c r="H285" s="130"/>
      <c r="I285" s="128">
        <f>I286+I297</f>
        <v>321635.26999999996</v>
      </c>
      <c r="J285" s="128">
        <f>J286+J297</f>
        <v>321635.26999999996</v>
      </c>
      <c r="K285" s="128">
        <f>K286+K297</f>
        <v>321635.26999999996</v>
      </c>
      <c r="L285" s="128">
        <f t="shared" si="16"/>
        <v>100</v>
      </c>
    </row>
    <row r="286" spans="1:12" ht="32.25" hidden="1">
      <c r="A286" s="16"/>
      <c r="B286" s="129" t="s">
        <v>21</v>
      </c>
      <c r="C286" s="133">
        <v>992</v>
      </c>
      <c r="D286" s="73" t="s">
        <v>184</v>
      </c>
      <c r="E286" s="73" t="s">
        <v>135</v>
      </c>
      <c r="F286" s="73" t="s">
        <v>194</v>
      </c>
      <c r="G286" s="73" t="s">
        <v>143</v>
      </c>
      <c r="H286" s="130"/>
      <c r="I286" s="128">
        <v>276145.47</v>
      </c>
      <c r="J286" s="128">
        <f t="shared" si="15"/>
        <v>276145.47</v>
      </c>
      <c r="K286" s="128">
        <v>276145.47</v>
      </c>
      <c r="L286" s="128">
        <f t="shared" si="16"/>
        <v>100</v>
      </c>
    </row>
    <row r="287" spans="1:12" ht="12.75" hidden="1">
      <c r="A287" s="16"/>
      <c r="B287" s="129" t="s">
        <v>99</v>
      </c>
      <c r="C287" s="133">
        <v>200</v>
      </c>
      <c r="D287" s="73"/>
      <c r="E287" s="73"/>
      <c r="F287" s="73"/>
      <c r="G287" s="73"/>
      <c r="H287" s="130"/>
      <c r="I287" s="128">
        <v>672200</v>
      </c>
      <c r="J287" s="128">
        <f t="shared" si="15"/>
        <v>672200</v>
      </c>
      <c r="K287" s="128">
        <v>130918.82</v>
      </c>
      <c r="L287" s="128">
        <f t="shared" si="16"/>
        <v>19.476170782505207</v>
      </c>
    </row>
    <row r="288" spans="1:12" ht="12.75" hidden="1">
      <c r="A288" s="16"/>
      <c r="B288" s="129" t="s">
        <v>100</v>
      </c>
      <c r="C288" s="133">
        <v>200</v>
      </c>
      <c r="D288" s="73"/>
      <c r="E288" s="73"/>
      <c r="F288" s="73"/>
      <c r="G288" s="73"/>
      <c r="H288" s="130"/>
      <c r="I288" s="128">
        <v>667200</v>
      </c>
      <c r="J288" s="128">
        <f t="shared" si="15"/>
        <v>667200</v>
      </c>
      <c r="K288" s="128">
        <v>130918.82</v>
      </c>
      <c r="L288" s="128">
        <f t="shared" si="16"/>
        <v>19.622125299760192</v>
      </c>
    </row>
    <row r="289" spans="1:12" ht="12.75" hidden="1">
      <c r="A289" s="16"/>
      <c r="B289" s="129" t="s">
        <v>24</v>
      </c>
      <c r="C289" s="133">
        <v>200</v>
      </c>
      <c r="D289" s="73"/>
      <c r="E289" s="73"/>
      <c r="F289" s="73"/>
      <c r="G289" s="73"/>
      <c r="H289" s="130"/>
      <c r="I289" s="128">
        <v>667200</v>
      </c>
      <c r="J289" s="128">
        <f t="shared" si="15"/>
        <v>667200</v>
      </c>
      <c r="K289" s="128">
        <v>130918.82</v>
      </c>
      <c r="L289" s="128">
        <f t="shared" si="16"/>
        <v>19.622125299760192</v>
      </c>
    </row>
    <row r="290" spans="1:12" ht="12.75" hidden="1">
      <c r="A290" s="16"/>
      <c r="B290" s="129" t="s">
        <v>25</v>
      </c>
      <c r="C290" s="133">
        <v>200</v>
      </c>
      <c r="D290" s="73"/>
      <c r="E290" s="73"/>
      <c r="F290" s="73"/>
      <c r="G290" s="73"/>
      <c r="H290" s="130"/>
      <c r="I290" s="128">
        <v>667200</v>
      </c>
      <c r="J290" s="128">
        <f t="shared" si="15"/>
        <v>667200</v>
      </c>
      <c r="K290" s="128">
        <v>130918.82</v>
      </c>
      <c r="L290" s="128">
        <f t="shared" si="16"/>
        <v>19.622125299760192</v>
      </c>
    </row>
    <row r="291" spans="1:12" ht="12.75" hidden="1">
      <c r="A291" s="16"/>
      <c r="B291" s="129" t="s">
        <v>26</v>
      </c>
      <c r="C291" s="133">
        <v>200</v>
      </c>
      <c r="D291" s="73"/>
      <c r="E291" s="73"/>
      <c r="F291" s="73"/>
      <c r="G291" s="73"/>
      <c r="H291" s="130"/>
      <c r="I291" s="128">
        <v>512000</v>
      </c>
      <c r="J291" s="128">
        <f t="shared" si="15"/>
        <v>512000</v>
      </c>
      <c r="K291" s="128">
        <v>104151.81</v>
      </c>
      <c r="L291" s="128">
        <f t="shared" si="16"/>
        <v>20.342150390625</v>
      </c>
    </row>
    <row r="292" spans="1:12" ht="12.75" hidden="1">
      <c r="A292" s="16"/>
      <c r="B292" s="129" t="s">
        <v>27</v>
      </c>
      <c r="C292" s="133">
        <v>200</v>
      </c>
      <c r="D292" s="73"/>
      <c r="E292" s="73"/>
      <c r="F292" s="73"/>
      <c r="G292" s="73"/>
      <c r="H292" s="130"/>
      <c r="I292" s="128">
        <v>155200</v>
      </c>
      <c r="J292" s="128">
        <f t="shared" si="15"/>
        <v>155200</v>
      </c>
      <c r="K292" s="128">
        <v>26767.01</v>
      </c>
      <c r="L292" s="128">
        <f t="shared" si="16"/>
        <v>17.24678479381443</v>
      </c>
    </row>
    <row r="293" spans="1:12" ht="21.75" hidden="1">
      <c r="A293" s="16"/>
      <c r="B293" s="129" t="s">
        <v>101</v>
      </c>
      <c r="C293" s="133">
        <v>200</v>
      </c>
      <c r="D293" s="73"/>
      <c r="E293" s="73"/>
      <c r="F293" s="73"/>
      <c r="G293" s="73"/>
      <c r="H293" s="130"/>
      <c r="I293" s="128">
        <v>5000</v>
      </c>
      <c r="J293" s="128">
        <f t="shared" si="15"/>
        <v>5000</v>
      </c>
      <c r="K293" s="128" t="s">
        <v>30</v>
      </c>
      <c r="L293" s="128" t="e">
        <f t="shared" si="16"/>
        <v>#VALUE!</v>
      </c>
    </row>
    <row r="294" spans="1:12" ht="12.75" hidden="1">
      <c r="A294" s="16"/>
      <c r="B294" s="129" t="s">
        <v>24</v>
      </c>
      <c r="C294" s="133">
        <v>200</v>
      </c>
      <c r="D294" s="73"/>
      <c r="E294" s="73"/>
      <c r="F294" s="73"/>
      <c r="G294" s="73"/>
      <c r="H294" s="130"/>
      <c r="I294" s="128">
        <v>5000</v>
      </c>
      <c r="J294" s="128">
        <f t="shared" si="15"/>
        <v>5000</v>
      </c>
      <c r="K294" s="128" t="s">
        <v>30</v>
      </c>
      <c r="L294" s="128" t="e">
        <f t="shared" si="16"/>
        <v>#VALUE!</v>
      </c>
    </row>
    <row r="295" spans="1:12" ht="12.75" hidden="1">
      <c r="A295" s="16"/>
      <c r="B295" s="129" t="s">
        <v>25</v>
      </c>
      <c r="C295" s="133">
        <v>200</v>
      </c>
      <c r="D295" s="73"/>
      <c r="E295" s="73"/>
      <c r="F295" s="73"/>
      <c r="G295" s="73"/>
      <c r="H295" s="130"/>
      <c r="I295" s="128">
        <v>5000</v>
      </c>
      <c r="J295" s="128">
        <f t="shared" si="15"/>
        <v>5000</v>
      </c>
      <c r="K295" s="128" t="s">
        <v>30</v>
      </c>
      <c r="L295" s="128" t="e">
        <f t="shared" si="16"/>
        <v>#VALUE!</v>
      </c>
    </row>
    <row r="296" spans="1:12" ht="12.75" hidden="1">
      <c r="A296" s="16"/>
      <c r="B296" s="129" t="s">
        <v>31</v>
      </c>
      <c r="C296" s="133">
        <v>200</v>
      </c>
      <c r="D296" s="73"/>
      <c r="E296" s="73"/>
      <c r="F296" s="73"/>
      <c r="G296" s="73"/>
      <c r="H296" s="130"/>
      <c r="I296" s="128">
        <v>5000</v>
      </c>
      <c r="J296" s="128">
        <f t="shared" si="15"/>
        <v>5000</v>
      </c>
      <c r="K296" s="128" t="s">
        <v>30</v>
      </c>
      <c r="L296" s="128" t="e">
        <f t="shared" si="16"/>
        <v>#VALUE!</v>
      </c>
    </row>
    <row r="297" spans="1:12" ht="21.75" hidden="1">
      <c r="A297" s="16"/>
      <c r="B297" s="129" t="s">
        <v>32</v>
      </c>
      <c r="C297" s="133">
        <v>992</v>
      </c>
      <c r="D297" s="73" t="s">
        <v>184</v>
      </c>
      <c r="E297" s="73" t="s">
        <v>135</v>
      </c>
      <c r="F297" s="73" t="s">
        <v>194</v>
      </c>
      <c r="G297" s="73" t="s">
        <v>144</v>
      </c>
      <c r="H297" s="130"/>
      <c r="I297" s="128">
        <v>45489.8</v>
      </c>
      <c r="J297" s="128">
        <f t="shared" si="15"/>
        <v>45489.8</v>
      </c>
      <c r="K297" s="128">
        <v>45489.8</v>
      </c>
      <c r="L297" s="128">
        <f t="shared" si="16"/>
        <v>100</v>
      </c>
    </row>
    <row r="298" spans="1:12" ht="21.75" hidden="1">
      <c r="A298" s="16"/>
      <c r="B298" s="129" t="s">
        <v>33</v>
      </c>
      <c r="C298" s="133">
        <v>200</v>
      </c>
      <c r="D298" s="73"/>
      <c r="E298" s="73"/>
      <c r="F298" s="73"/>
      <c r="G298" s="73"/>
      <c r="H298" s="130"/>
      <c r="I298" s="128">
        <v>149178.29</v>
      </c>
      <c r="J298" s="127">
        <f t="shared" si="15"/>
        <v>149178.29</v>
      </c>
      <c r="K298" s="128">
        <v>29539.75</v>
      </c>
      <c r="L298" s="127">
        <f t="shared" si="16"/>
        <v>19.801641378246124</v>
      </c>
    </row>
    <row r="299" spans="1:12" ht="21.75" hidden="1">
      <c r="A299" s="16"/>
      <c r="B299" s="129" t="s">
        <v>69</v>
      </c>
      <c r="C299" s="133">
        <v>200</v>
      </c>
      <c r="D299" s="73"/>
      <c r="E299" s="73"/>
      <c r="F299" s="73"/>
      <c r="G299" s="73"/>
      <c r="H299" s="130"/>
      <c r="I299" s="128">
        <v>44629</v>
      </c>
      <c r="J299" s="127">
        <f t="shared" si="15"/>
        <v>44629</v>
      </c>
      <c r="K299" s="128">
        <v>5965.4</v>
      </c>
      <c r="L299" s="127">
        <f t="shared" si="16"/>
        <v>13.366645006610051</v>
      </c>
    </row>
    <row r="300" spans="1:12" ht="12.75" hidden="1">
      <c r="A300" s="16"/>
      <c r="B300" s="129" t="s">
        <v>24</v>
      </c>
      <c r="C300" s="133">
        <v>200</v>
      </c>
      <c r="D300" s="73"/>
      <c r="E300" s="73"/>
      <c r="F300" s="73"/>
      <c r="G300" s="73"/>
      <c r="H300" s="130"/>
      <c r="I300" s="128">
        <v>44629</v>
      </c>
      <c r="J300" s="127">
        <f t="shared" si="15"/>
        <v>44629</v>
      </c>
      <c r="K300" s="128">
        <v>5965.4</v>
      </c>
      <c r="L300" s="127">
        <f t="shared" si="16"/>
        <v>13.366645006610051</v>
      </c>
    </row>
    <row r="301" spans="1:12" ht="12.75" hidden="1">
      <c r="A301" s="16"/>
      <c r="B301" s="129" t="s">
        <v>35</v>
      </c>
      <c r="C301" s="133">
        <v>200</v>
      </c>
      <c r="D301" s="73"/>
      <c r="E301" s="73"/>
      <c r="F301" s="73"/>
      <c r="G301" s="73"/>
      <c r="H301" s="130"/>
      <c r="I301" s="128">
        <v>44629</v>
      </c>
      <c r="J301" s="127">
        <f t="shared" si="15"/>
        <v>44629</v>
      </c>
      <c r="K301" s="128">
        <v>5965.4</v>
      </c>
      <c r="L301" s="127">
        <f t="shared" si="16"/>
        <v>13.366645006610051</v>
      </c>
    </row>
    <row r="302" spans="1:12" ht="12.75" hidden="1">
      <c r="A302" s="16"/>
      <c r="B302" s="129" t="s">
        <v>70</v>
      </c>
      <c r="C302" s="133">
        <v>200</v>
      </c>
      <c r="D302" s="73"/>
      <c r="E302" s="73"/>
      <c r="F302" s="73"/>
      <c r="G302" s="73"/>
      <c r="H302" s="130"/>
      <c r="I302" s="128">
        <v>35000</v>
      </c>
      <c r="J302" s="127">
        <f t="shared" si="15"/>
        <v>35000</v>
      </c>
      <c r="K302" s="128">
        <v>5965.4</v>
      </c>
      <c r="L302" s="127">
        <f t="shared" si="16"/>
        <v>17.043999999999997</v>
      </c>
    </row>
    <row r="303" spans="1:12" ht="12.75" hidden="1">
      <c r="A303" s="16"/>
      <c r="B303" s="129" t="s">
        <v>38</v>
      </c>
      <c r="C303" s="133">
        <v>200</v>
      </c>
      <c r="D303" s="73"/>
      <c r="E303" s="73"/>
      <c r="F303" s="73"/>
      <c r="G303" s="73"/>
      <c r="H303" s="130"/>
      <c r="I303" s="128">
        <v>5000</v>
      </c>
      <c r="J303" s="127">
        <f t="shared" si="15"/>
        <v>5000</v>
      </c>
      <c r="K303" s="128" t="s">
        <v>30</v>
      </c>
      <c r="L303" s="127" t="e">
        <f t="shared" si="16"/>
        <v>#VALUE!</v>
      </c>
    </row>
    <row r="304" spans="1:12" ht="12.75" hidden="1">
      <c r="A304" s="16"/>
      <c r="B304" s="129" t="s">
        <v>39</v>
      </c>
      <c r="C304" s="133">
        <v>200</v>
      </c>
      <c r="D304" s="73"/>
      <c r="E304" s="73"/>
      <c r="F304" s="73"/>
      <c r="G304" s="73"/>
      <c r="H304" s="130"/>
      <c r="I304" s="128">
        <v>4629</v>
      </c>
      <c r="J304" s="127">
        <f t="shared" si="15"/>
        <v>4629</v>
      </c>
      <c r="K304" s="128" t="s">
        <v>30</v>
      </c>
      <c r="L304" s="127" t="e">
        <f t="shared" si="16"/>
        <v>#VALUE!</v>
      </c>
    </row>
    <row r="305" spans="1:12" ht="21.75" hidden="1">
      <c r="A305" s="16"/>
      <c r="B305" s="129" t="s">
        <v>34</v>
      </c>
      <c r="C305" s="133">
        <v>200</v>
      </c>
      <c r="D305" s="73"/>
      <c r="E305" s="73"/>
      <c r="F305" s="73"/>
      <c r="G305" s="73"/>
      <c r="H305" s="130"/>
      <c r="I305" s="128">
        <v>104549.29</v>
      </c>
      <c r="J305" s="127">
        <f t="shared" si="15"/>
        <v>104549.29</v>
      </c>
      <c r="K305" s="128">
        <v>23574.35</v>
      </c>
      <c r="L305" s="127">
        <f t="shared" si="16"/>
        <v>22.54855102315855</v>
      </c>
    </row>
    <row r="306" spans="1:12" ht="12.75" hidden="1">
      <c r="A306" s="16"/>
      <c r="B306" s="129" t="s">
        <v>24</v>
      </c>
      <c r="C306" s="133">
        <v>200</v>
      </c>
      <c r="D306" s="73"/>
      <c r="E306" s="73"/>
      <c r="F306" s="73"/>
      <c r="G306" s="73"/>
      <c r="H306" s="130"/>
      <c r="I306" s="128">
        <v>100678.29</v>
      </c>
      <c r="J306" s="127">
        <f t="shared" si="15"/>
        <v>100678.29</v>
      </c>
      <c r="K306" s="128">
        <v>22703.35</v>
      </c>
      <c r="L306" s="127">
        <f t="shared" si="16"/>
        <v>22.55039293972911</v>
      </c>
    </row>
    <row r="307" spans="1:12" ht="12.75" hidden="1">
      <c r="A307" s="16"/>
      <c r="B307" s="129" t="s">
        <v>35</v>
      </c>
      <c r="C307" s="133">
        <v>200</v>
      </c>
      <c r="D307" s="73"/>
      <c r="E307" s="73"/>
      <c r="F307" s="73"/>
      <c r="G307" s="73"/>
      <c r="H307" s="130"/>
      <c r="I307" s="128">
        <v>100678.29</v>
      </c>
      <c r="J307" s="127">
        <f t="shared" si="15"/>
        <v>100678.29</v>
      </c>
      <c r="K307" s="128">
        <v>22703.35</v>
      </c>
      <c r="L307" s="127">
        <f t="shared" si="16"/>
        <v>22.55039293972911</v>
      </c>
    </row>
    <row r="308" spans="1:12" ht="12.75" hidden="1">
      <c r="A308" s="16"/>
      <c r="B308" s="129" t="s">
        <v>36</v>
      </c>
      <c r="C308" s="133">
        <v>200</v>
      </c>
      <c r="D308" s="73"/>
      <c r="E308" s="73"/>
      <c r="F308" s="73"/>
      <c r="G308" s="73"/>
      <c r="H308" s="130"/>
      <c r="I308" s="128">
        <v>2000</v>
      </c>
      <c r="J308" s="127">
        <f t="shared" si="15"/>
        <v>2000</v>
      </c>
      <c r="K308" s="128" t="s">
        <v>30</v>
      </c>
      <c r="L308" s="127" t="e">
        <f t="shared" si="16"/>
        <v>#VALUE!</v>
      </c>
    </row>
    <row r="309" spans="1:12" ht="12.75" hidden="1">
      <c r="A309" s="16"/>
      <c r="B309" s="129" t="s">
        <v>37</v>
      </c>
      <c r="C309" s="133">
        <v>200</v>
      </c>
      <c r="D309" s="73"/>
      <c r="E309" s="73"/>
      <c r="F309" s="73"/>
      <c r="G309" s="73"/>
      <c r="H309" s="130"/>
      <c r="I309" s="128">
        <v>56678.29</v>
      </c>
      <c r="J309" s="127">
        <f t="shared" si="15"/>
        <v>56678.29</v>
      </c>
      <c r="K309" s="128">
        <v>4580.62</v>
      </c>
      <c r="L309" s="127">
        <f t="shared" si="16"/>
        <v>8.081789341209836</v>
      </c>
    </row>
    <row r="310" spans="1:12" ht="12.75" hidden="1">
      <c r="A310" s="16"/>
      <c r="B310" s="129" t="s">
        <v>39</v>
      </c>
      <c r="C310" s="133">
        <v>200</v>
      </c>
      <c r="D310" s="73"/>
      <c r="E310" s="73"/>
      <c r="F310" s="73"/>
      <c r="G310" s="73"/>
      <c r="H310" s="130"/>
      <c r="I310" s="128">
        <v>42000</v>
      </c>
      <c r="J310" s="127">
        <f t="shared" si="15"/>
        <v>42000</v>
      </c>
      <c r="K310" s="128">
        <v>18122.73</v>
      </c>
      <c r="L310" s="127">
        <f t="shared" si="16"/>
        <v>43.14935714285714</v>
      </c>
    </row>
    <row r="311" spans="1:12" ht="12.75" hidden="1">
      <c r="A311" s="16"/>
      <c r="B311" s="129" t="s">
        <v>40</v>
      </c>
      <c r="C311" s="133">
        <v>200</v>
      </c>
      <c r="D311" s="73"/>
      <c r="E311" s="73"/>
      <c r="F311" s="73"/>
      <c r="G311" s="73"/>
      <c r="H311" s="130"/>
      <c r="I311" s="128">
        <v>3871</v>
      </c>
      <c r="J311" s="127">
        <f t="shared" si="15"/>
        <v>3871</v>
      </c>
      <c r="K311" s="128">
        <v>871</v>
      </c>
      <c r="L311" s="127">
        <f t="shared" si="16"/>
        <v>22.500645827951434</v>
      </c>
    </row>
    <row r="312" spans="1:12" ht="12.75" hidden="1">
      <c r="A312" s="16"/>
      <c r="B312" s="129" t="s">
        <v>80</v>
      </c>
      <c r="C312" s="133">
        <v>200</v>
      </c>
      <c r="D312" s="73"/>
      <c r="E312" s="73"/>
      <c r="F312" s="73"/>
      <c r="G312" s="73"/>
      <c r="H312" s="130"/>
      <c r="I312" s="128">
        <v>871</v>
      </c>
      <c r="J312" s="127">
        <f t="shared" si="15"/>
        <v>871</v>
      </c>
      <c r="K312" s="128">
        <v>871</v>
      </c>
      <c r="L312" s="127">
        <f t="shared" si="16"/>
        <v>100</v>
      </c>
    </row>
    <row r="313" spans="1:12" ht="12.75" hidden="1">
      <c r="A313" s="16"/>
      <c r="B313" s="129" t="s">
        <v>41</v>
      </c>
      <c r="C313" s="133">
        <v>200</v>
      </c>
      <c r="D313" s="73"/>
      <c r="E313" s="73"/>
      <c r="F313" s="73"/>
      <c r="G313" s="73"/>
      <c r="H313" s="130"/>
      <c r="I313" s="128">
        <v>3000</v>
      </c>
      <c r="J313" s="127">
        <f t="shared" si="15"/>
        <v>3000</v>
      </c>
      <c r="K313" s="128" t="s">
        <v>30</v>
      </c>
      <c r="L313" s="127" t="e">
        <f t="shared" si="16"/>
        <v>#VALUE!</v>
      </c>
    </row>
    <row r="314" spans="1:12" s="21" customFormat="1" ht="12.75" hidden="1">
      <c r="A314" s="33">
        <v>8</v>
      </c>
      <c r="B314" s="124" t="s">
        <v>106</v>
      </c>
      <c r="C314" s="132">
        <v>992</v>
      </c>
      <c r="D314" s="125" t="s">
        <v>146</v>
      </c>
      <c r="E314" s="125"/>
      <c r="F314" s="125"/>
      <c r="G314" s="125"/>
      <c r="H314" s="126"/>
      <c r="I314" s="127">
        <f>I315</f>
        <v>0</v>
      </c>
      <c r="J314" s="127">
        <f>J315</f>
        <v>4832.52</v>
      </c>
      <c r="K314" s="127">
        <f>K315</f>
        <v>4800</v>
      </c>
      <c r="L314" s="127">
        <f t="shared" si="16"/>
        <v>99.3270591740955</v>
      </c>
    </row>
    <row r="315" spans="1:12" s="21" customFormat="1" ht="13.5" hidden="1" thickBot="1">
      <c r="A315" s="20"/>
      <c r="B315" s="109" t="s">
        <v>107</v>
      </c>
      <c r="C315" s="144">
        <v>992</v>
      </c>
      <c r="D315" s="140" t="s">
        <v>146</v>
      </c>
      <c r="E315" s="140" t="s">
        <v>140</v>
      </c>
      <c r="F315" s="140"/>
      <c r="G315" s="140"/>
      <c r="H315" s="141"/>
      <c r="I315" s="139">
        <v>0</v>
      </c>
      <c r="J315" s="139">
        <v>4832.52</v>
      </c>
      <c r="K315" s="139">
        <v>4800</v>
      </c>
      <c r="L315" s="139">
        <f t="shared" si="16"/>
        <v>99.3270591740955</v>
      </c>
    </row>
    <row r="316" spans="1:12" ht="12.75">
      <c r="A316" s="47"/>
      <c r="B316" s="1"/>
      <c r="C316" s="2"/>
      <c r="D316" s="79"/>
      <c r="E316" s="79"/>
      <c r="F316" s="79"/>
      <c r="G316" s="79"/>
      <c r="H316" s="79"/>
      <c r="I316" s="145"/>
      <c r="J316" s="27"/>
      <c r="K316" s="27"/>
      <c r="L316" s="27"/>
    </row>
    <row r="317" spans="2:12" ht="12.75" customHeight="1">
      <c r="B317" s="222"/>
      <c r="K317" s="233"/>
      <c r="L317" s="233"/>
    </row>
    <row r="318" spans="2:12" ht="12.75" customHeight="1">
      <c r="B318" s="223"/>
      <c r="K318" s="233"/>
      <c r="L318" s="233"/>
    </row>
    <row r="319" spans="2:12" ht="12.75" customHeight="1">
      <c r="B319" s="49" t="s">
        <v>350</v>
      </c>
      <c r="K319" s="50"/>
      <c r="L319" s="50"/>
    </row>
    <row r="320" spans="2:12" ht="12.75" customHeight="1">
      <c r="B320" s="49" t="s">
        <v>351</v>
      </c>
      <c r="K320" s="50"/>
      <c r="L320" s="50"/>
    </row>
    <row r="321" spans="2:11" ht="14.25">
      <c r="B321" s="49" t="s">
        <v>352</v>
      </c>
      <c r="K321" s="51" t="s">
        <v>230</v>
      </c>
    </row>
    <row r="322" spans="2:12" ht="12.75" customHeight="1">
      <c r="B322" s="233"/>
      <c r="K322" s="233"/>
      <c r="L322" s="233"/>
    </row>
    <row r="323" spans="2:12" ht="12.75" customHeight="1">
      <c r="B323" s="233"/>
      <c r="K323" s="233"/>
      <c r="L323" s="233"/>
    </row>
  </sheetData>
  <sheetProtection/>
  <mergeCells count="9">
    <mergeCell ref="B322:B323"/>
    <mergeCell ref="K322:L323"/>
    <mergeCell ref="A1:L1"/>
    <mergeCell ref="A2:L2"/>
    <mergeCell ref="A3:L3"/>
    <mergeCell ref="A4:L4"/>
    <mergeCell ref="B6:L6"/>
    <mergeCell ref="B317:B318"/>
    <mergeCell ref="K317:L318"/>
  </mergeCells>
  <printOptions/>
  <pageMargins left="0.7" right="0.7" top="0.75" bottom="0.75" header="0.3" footer="0.3"/>
  <pageSetup fitToHeight="0" fitToWidth="1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"/>
  <sheetViews>
    <sheetView view="pageBreakPreview" zoomScale="93" zoomScaleSheetLayoutView="93" zoomScalePageLayoutView="0" workbookViewId="0" topLeftCell="A1">
      <selection activeCell="I11" sqref="I11"/>
    </sheetView>
  </sheetViews>
  <sheetFormatPr defaultColWidth="9.140625" defaultRowHeight="12.75"/>
  <cols>
    <col min="1" max="1" width="5.140625" style="0" customWidth="1"/>
    <col min="2" max="2" width="46.00390625" style="0" customWidth="1"/>
    <col min="3" max="3" width="4.421875" style="0" hidden="1" customWidth="1"/>
    <col min="4" max="4" width="4.57421875" style="0" hidden="1" customWidth="1"/>
    <col min="5" max="5" width="3.8515625" style="0" hidden="1" customWidth="1"/>
    <col min="6" max="6" width="11.00390625" style="0" customWidth="1"/>
    <col min="7" max="7" width="3.8515625" style="0" customWidth="1"/>
    <col min="8" max="8" width="20.140625" style="0" hidden="1" customWidth="1"/>
    <col min="9" max="9" width="12.421875" style="21" customWidth="1"/>
    <col min="10" max="10" width="12.7109375" style="0" customWidth="1"/>
    <col min="11" max="11" width="12.8515625" style="0" customWidth="1"/>
    <col min="12" max="12" width="8.28125" style="0" customWidth="1"/>
  </cols>
  <sheetData>
    <row r="1" spans="1:12" ht="13.5" customHeight="1">
      <c r="A1" s="232" t="s">
        <v>212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ht="14.25">
      <c r="A2" s="232" t="s">
        <v>209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</row>
    <row r="3" spans="1:12" ht="14.25">
      <c r="A3" s="232" t="s">
        <v>210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14.25">
      <c r="A4" s="232" t="s">
        <v>488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</row>
    <row r="5" spans="1:12" ht="14.25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4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8" spans="2:12" ht="41.25" customHeight="1">
      <c r="B8" s="230" t="s">
        <v>469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</row>
    <row r="9" spans="2:12" ht="17.25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</row>
    <row r="10" spans="2:12" ht="12.75">
      <c r="B10" s="3"/>
      <c r="C10" s="13"/>
      <c r="D10" s="13"/>
      <c r="E10" s="13"/>
      <c r="F10" s="13"/>
      <c r="G10" s="13"/>
      <c r="H10" s="13"/>
      <c r="I10" s="39"/>
      <c r="J10" s="13"/>
      <c r="K10" s="13"/>
      <c r="L10" s="34" t="s">
        <v>211</v>
      </c>
    </row>
    <row r="11" spans="1:12" ht="87" customHeight="1">
      <c r="A11" s="15" t="s">
        <v>129</v>
      </c>
      <c r="B11" s="14" t="s">
        <v>0</v>
      </c>
      <c r="C11" s="4" t="s">
        <v>130</v>
      </c>
      <c r="D11" s="4" t="s">
        <v>131</v>
      </c>
      <c r="E11" s="4" t="s">
        <v>132</v>
      </c>
      <c r="F11" s="4" t="s">
        <v>133</v>
      </c>
      <c r="G11" s="4" t="s">
        <v>134</v>
      </c>
      <c r="H11" s="4" t="s">
        <v>16</v>
      </c>
      <c r="I11" s="40" t="s">
        <v>444</v>
      </c>
      <c r="J11" s="4" t="s">
        <v>370</v>
      </c>
      <c r="K11" s="4" t="s">
        <v>128</v>
      </c>
      <c r="L11" s="4" t="s">
        <v>371</v>
      </c>
    </row>
    <row r="12" spans="1:12" ht="12.75">
      <c r="A12" s="147">
        <v>1</v>
      </c>
      <c r="B12" s="114">
        <v>2</v>
      </c>
      <c r="C12" s="102">
        <v>3</v>
      </c>
      <c r="D12" s="102">
        <v>4</v>
      </c>
      <c r="E12" s="102">
        <v>5</v>
      </c>
      <c r="F12" s="102">
        <v>3</v>
      </c>
      <c r="G12" s="102">
        <v>4</v>
      </c>
      <c r="H12" s="102" t="s">
        <v>4</v>
      </c>
      <c r="I12" s="115">
        <v>5</v>
      </c>
      <c r="J12" s="102">
        <v>6</v>
      </c>
      <c r="K12" s="102">
        <v>7</v>
      </c>
      <c r="L12" s="102">
        <v>8</v>
      </c>
    </row>
    <row r="13" spans="1:12" ht="24" customHeight="1">
      <c r="A13" s="16"/>
      <c r="B13" s="148" t="s">
        <v>214</v>
      </c>
      <c r="C13" s="149"/>
      <c r="D13" s="149"/>
      <c r="E13" s="149"/>
      <c r="F13" s="149"/>
      <c r="G13" s="149"/>
      <c r="H13" s="150"/>
      <c r="I13" s="151">
        <f>I14+I69+I92+I100+I122+I163+I186+I191</f>
        <v>155163606.04999998</v>
      </c>
      <c r="J13" s="151">
        <f>I13</f>
        <v>155163606.04999998</v>
      </c>
      <c r="K13" s="151">
        <f>K14+K69+K92+K100+K122+K163+K186+K191</f>
        <v>148914425.51999998</v>
      </c>
      <c r="L13" s="151">
        <f>(K13/J13)*100</f>
        <v>95.97252172137178</v>
      </c>
    </row>
    <row r="14" spans="1:12" s="21" customFormat="1" ht="21.75">
      <c r="A14" s="41" t="s">
        <v>219</v>
      </c>
      <c r="B14" s="153" t="s">
        <v>215</v>
      </c>
      <c r="C14" s="135" t="s">
        <v>155</v>
      </c>
      <c r="D14" s="135"/>
      <c r="E14" s="135"/>
      <c r="F14" s="154" t="s">
        <v>315</v>
      </c>
      <c r="G14" s="135"/>
      <c r="H14" s="136"/>
      <c r="I14" s="151">
        <f>I15+I38</f>
        <v>5819607.98</v>
      </c>
      <c r="J14" s="151">
        <f>J15+J38</f>
        <v>5819607.98</v>
      </c>
      <c r="K14" s="151">
        <f>K15</f>
        <v>5763231.4399999995</v>
      </c>
      <c r="L14" s="151">
        <f aca="true" t="shared" si="0" ref="L14:L68">(K14/J14)*100</f>
        <v>99.03126567642103</v>
      </c>
    </row>
    <row r="15" spans="1:12" s="21" customFormat="1" ht="14.25" customHeight="1">
      <c r="A15" s="41"/>
      <c r="B15" s="109" t="s">
        <v>333</v>
      </c>
      <c r="C15" s="137" t="s">
        <v>155</v>
      </c>
      <c r="D15" s="137" t="s">
        <v>135</v>
      </c>
      <c r="E15" s="137"/>
      <c r="F15" s="71" t="s">
        <v>316</v>
      </c>
      <c r="G15" s="137"/>
      <c r="H15" s="138"/>
      <c r="I15" s="139">
        <f>I16+I30+I33</f>
        <v>5819607.98</v>
      </c>
      <c r="J15" s="139">
        <f aca="true" t="shared" si="1" ref="J15:J20">I15</f>
        <v>5819607.98</v>
      </c>
      <c r="K15" s="139">
        <f>K16+K30+K33</f>
        <v>5763231.4399999995</v>
      </c>
      <c r="L15" s="139">
        <f t="shared" si="0"/>
        <v>99.03126567642103</v>
      </c>
    </row>
    <row r="16" spans="1:12" s="21" customFormat="1" ht="14.25" customHeight="1">
      <c r="A16" s="42"/>
      <c r="B16" s="67" t="s">
        <v>318</v>
      </c>
      <c r="C16" s="140" t="s">
        <v>155</v>
      </c>
      <c r="D16" s="140" t="s">
        <v>135</v>
      </c>
      <c r="E16" s="140" t="s">
        <v>142</v>
      </c>
      <c r="F16" s="71" t="s">
        <v>317</v>
      </c>
      <c r="G16" s="140"/>
      <c r="H16" s="141"/>
      <c r="I16" s="139">
        <f>I17+I21+I23+I27+I29</f>
        <v>5719407.98</v>
      </c>
      <c r="J16" s="139">
        <f t="shared" si="1"/>
        <v>5719407.98</v>
      </c>
      <c r="K16" s="139">
        <f>K17+K21+K23+K27+K29</f>
        <v>5663031.4399999995</v>
      </c>
      <c r="L16" s="139">
        <f t="shared" si="0"/>
        <v>99.01429413328893</v>
      </c>
    </row>
    <row r="17" spans="1:12" s="21" customFormat="1" ht="33.75" customHeight="1">
      <c r="A17" s="42"/>
      <c r="B17" s="67" t="s">
        <v>216</v>
      </c>
      <c r="C17" s="140" t="s">
        <v>155</v>
      </c>
      <c r="D17" s="140" t="s">
        <v>135</v>
      </c>
      <c r="E17" s="140" t="s">
        <v>142</v>
      </c>
      <c r="F17" s="71" t="s">
        <v>319</v>
      </c>
      <c r="G17" s="140"/>
      <c r="H17" s="141"/>
      <c r="I17" s="139">
        <f>I18+I19+I20</f>
        <v>5210616.98</v>
      </c>
      <c r="J17" s="139">
        <f t="shared" si="1"/>
        <v>5210616.98</v>
      </c>
      <c r="K17" s="139">
        <f>K18+K19+K20</f>
        <v>5154241.9399999995</v>
      </c>
      <c r="L17" s="139">
        <f t="shared" si="0"/>
        <v>98.91807361361646</v>
      </c>
    </row>
    <row r="18" spans="1:12" s="21" customFormat="1" ht="43.5">
      <c r="A18" s="42"/>
      <c r="B18" s="67" t="s">
        <v>21</v>
      </c>
      <c r="C18" s="140" t="s">
        <v>155</v>
      </c>
      <c r="D18" s="140" t="s">
        <v>135</v>
      </c>
      <c r="E18" s="140" t="s">
        <v>142</v>
      </c>
      <c r="F18" s="71" t="s">
        <v>319</v>
      </c>
      <c r="G18" s="140" t="s">
        <v>143</v>
      </c>
      <c r="H18" s="141"/>
      <c r="I18" s="139">
        <f>'Прил.2'!I300</f>
        <v>4727100</v>
      </c>
      <c r="J18" s="139">
        <f t="shared" si="1"/>
        <v>4727100</v>
      </c>
      <c r="K18" s="139">
        <f>'Прил.2'!K300</f>
        <v>4724309.26</v>
      </c>
      <c r="L18" s="139">
        <f t="shared" si="0"/>
        <v>99.94096295826193</v>
      </c>
    </row>
    <row r="19" spans="1:12" s="21" customFormat="1" ht="21.75">
      <c r="A19" s="42"/>
      <c r="B19" s="67" t="s">
        <v>258</v>
      </c>
      <c r="C19" s="140">
        <v>991</v>
      </c>
      <c r="D19" s="140" t="s">
        <v>135</v>
      </c>
      <c r="E19" s="140" t="s">
        <v>142</v>
      </c>
      <c r="F19" s="71" t="s">
        <v>319</v>
      </c>
      <c r="G19" s="140" t="s">
        <v>144</v>
      </c>
      <c r="H19" s="141"/>
      <c r="I19" s="139">
        <f>'Прил.2'!I311</f>
        <v>474305.98</v>
      </c>
      <c r="J19" s="139">
        <f t="shared" si="1"/>
        <v>474305.98</v>
      </c>
      <c r="K19" s="139">
        <f>'Прил.2'!K311</f>
        <v>420721.68</v>
      </c>
      <c r="L19" s="139">
        <f t="shared" si="0"/>
        <v>88.70258814784499</v>
      </c>
    </row>
    <row r="20" spans="1:12" s="21" customFormat="1" ht="12.75">
      <c r="A20" s="42"/>
      <c r="B20" s="67" t="s">
        <v>42</v>
      </c>
      <c r="C20" s="140">
        <v>991</v>
      </c>
      <c r="D20" s="140" t="s">
        <v>135</v>
      </c>
      <c r="E20" s="140" t="s">
        <v>142</v>
      </c>
      <c r="F20" s="71" t="s">
        <v>319</v>
      </c>
      <c r="G20" s="140" t="s">
        <v>145</v>
      </c>
      <c r="H20" s="141"/>
      <c r="I20" s="139">
        <f>'Прил.2'!I331</f>
        <v>9211</v>
      </c>
      <c r="J20" s="139">
        <f t="shared" si="1"/>
        <v>9211</v>
      </c>
      <c r="K20" s="139">
        <f>'Прил.2'!K331</f>
        <v>9211</v>
      </c>
      <c r="L20" s="139">
        <f t="shared" si="0"/>
        <v>100</v>
      </c>
    </row>
    <row r="21" spans="1:12" s="21" customFormat="1" ht="33" customHeight="1" hidden="1">
      <c r="A21" s="42"/>
      <c r="B21" s="67" t="s">
        <v>388</v>
      </c>
      <c r="C21" s="142">
        <v>992</v>
      </c>
      <c r="D21" s="142"/>
      <c r="E21" s="142"/>
      <c r="F21" s="71" t="s">
        <v>389</v>
      </c>
      <c r="G21" s="144"/>
      <c r="H21" s="136"/>
      <c r="I21" s="139">
        <v>0</v>
      </c>
      <c r="J21" s="139">
        <v>0</v>
      </c>
      <c r="K21" s="139">
        <v>0</v>
      </c>
      <c r="L21" s="139" t="e">
        <f t="shared" si="0"/>
        <v>#DIV/0!</v>
      </c>
    </row>
    <row r="22" spans="1:12" s="21" customFormat="1" ht="42.75" customHeight="1" hidden="1">
      <c r="A22" s="41"/>
      <c r="B22" s="67" t="s">
        <v>217</v>
      </c>
      <c r="C22" s="143">
        <v>992</v>
      </c>
      <c r="D22" s="137" t="s">
        <v>135</v>
      </c>
      <c r="E22" s="137"/>
      <c r="F22" s="71" t="s">
        <v>389</v>
      </c>
      <c r="G22" s="140" t="s">
        <v>143</v>
      </c>
      <c r="H22" s="138"/>
      <c r="I22" s="139">
        <v>0</v>
      </c>
      <c r="J22" s="139">
        <v>0</v>
      </c>
      <c r="K22" s="139">
        <v>0</v>
      </c>
      <c r="L22" s="139" t="e">
        <f t="shared" si="0"/>
        <v>#DIV/0!</v>
      </c>
    </row>
    <row r="23" spans="1:12" s="21" customFormat="1" ht="18.75" customHeight="1">
      <c r="A23" s="41"/>
      <c r="B23" s="67" t="s">
        <v>462</v>
      </c>
      <c r="C23" s="142">
        <v>992</v>
      </c>
      <c r="D23" s="142"/>
      <c r="E23" s="142"/>
      <c r="F23" s="71" t="s">
        <v>463</v>
      </c>
      <c r="G23" s="140"/>
      <c r="H23" s="138"/>
      <c r="I23" s="139">
        <f>I24+I25</f>
        <v>207791</v>
      </c>
      <c r="J23" s="139">
        <f aca="true" t="shared" si="2" ref="J23:J38">I23</f>
        <v>207791</v>
      </c>
      <c r="K23" s="139">
        <f>K24+K25</f>
        <v>207789.5</v>
      </c>
      <c r="L23" s="139">
        <f t="shared" si="0"/>
        <v>99.99927812080408</v>
      </c>
    </row>
    <row r="24" spans="1:12" s="21" customFormat="1" ht="25.5" customHeight="1">
      <c r="A24" s="41"/>
      <c r="B24" s="67" t="s">
        <v>258</v>
      </c>
      <c r="C24" s="143">
        <v>992</v>
      </c>
      <c r="D24" s="137" t="s">
        <v>135</v>
      </c>
      <c r="E24" s="137"/>
      <c r="F24" s="71" t="s">
        <v>463</v>
      </c>
      <c r="G24" s="140" t="s">
        <v>144</v>
      </c>
      <c r="H24" s="138"/>
      <c r="I24" s="139">
        <f>'Прил.2'!I333</f>
        <v>138527</v>
      </c>
      <c r="J24" s="139">
        <f t="shared" si="2"/>
        <v>138527</v>
      </c>
      <c r="K24" s="139">
        <f>'Прил.2'!K333</f>
        <v>138526.3</v>
      </c>
      <c r="L24" s="139">
        <f t="shared" si="0"/>
        <v>99.99949468334692</v>
      </c>
    </row>
    <row r="25" spans="1:12" s="21" customFormat="1" ht="17.25" customHeight="1">
      <c r="A25" s="41"/>
      <c r="B25" s="67" t="s">
        <v>464</v>
      </c>
      <c r="C25" s="143"/>
      <c r="D25" s="137"/>
      <c r="E25" s="137"/>
      <c r="F25" s="71" t="s">
        <v>463</v>
      </c>
      <c r="G25" s="140" t="s">
        <v>465</v>
      </c>
      <c r="H25" s="138"/>
      <c r="I25" s="139">
        <f>'Прил.2'!I336</f>
        <v>69264</v>
      </c>
      <c r="J25" s="139">
        <f>I25</f>
        <v>69264</v>
      </c>
      <c r="K25" s="139">
        <f>'Прил.2'!K336</f>
        <v>69263.2</v>
      </c>
      <c r="L25" s="139">
        <f t="shared" si="0"/>
        <v>99.99884499884499</v>
      </c>
    </row>
    <row r="26" spans="1:12" s="21" customFormat="1" ht="21" customHeight="1">
      <c r="A26" s="41"/>
      <c r="B26" s="67" t="s">
        <v>466</v>
      </c>
      <c r="C26" s="143"/>
      <c r="D26" s="137"/>
      <c r="E26" s="137"/>
      <c r="F26" s="71" t="s">
        <v>467</v>
      </c>
      <c r="G26" s="140"/>
      <c r="H26" s="138"/>
      <c r="I26" s="139">
        <f>I27</f>
        <v>300000</v>
      </c>
      <c r="J26" s="139">
        <f>I26</f>
        <v>300000</v>
      </c>
      <c r="K26" s="139">
        <f>K27</f>
        <v>300000</v>
      </c>
      <c r="L26" s="139">
        <f t="shared" si="0"/>
        <v>100</v>
      </c>
    </row>
    <row r="27" spans="1:12" s="21" customFormat="1" ht="23.25" customHeight="1">
      <c r="A27" s="41"/>
      <c r="B27" s="67" t="s">
        <v>258</v>
      </c>
      <c r="C27" s="143"/>
      <c r="D27" s="137"/>
      <c r="E27" s="137"/>
      <c r="F27" s="71" t="s">
        <v>467</v>
      </c>
      <c r="G27" s="140" t="s">
        <v>144</v>
      </c>
      <c r="H27" s="138"/>
      <c r="I27" s="139">
        <f>'Прил.2'!I338</f>
        <v>300000</v>
      </c>
      <c r="J27" s="139">
        <f>I27</f>
        <v>300000</v>
      </c>
      <c r="K27" s="139">
        <f>'Прил.2'!K338</f>
        <v>300000</v>
      </c>
      <c r="L27" s="139">
        <f t="shared" si="0"/>
        <v>100</v>
      </c>
    </row>
    <row r="28" spans="1:12" s="21" customFormat="1" ht="16.5" customHeight="1">
      <c r="A28" s="41"/>
      <c r="B28" s="67" t="s">
        <v>484</v>
      </c>
      <c r="C28" s="143"/>
      <c r="D28" s="137"/>
      <c r="E28" s="137"/>
      <c r="F28" s="71" t="s">
        <v>468</v>
      </c>
      <c r="G28" s="140"/>
      <c r="H28" s="138"/>
      <c r="I28" s="139">
        <f>I29</f>
        <v>1000</v>
      </c>
      <c r="J28" s="139">
        <f>I28</f>
        <v>1000</v>
      </c>
      <c r="K28" s="139">
        <f>K29</f>
        <v>1000</v>
      </c>
      <c r="L28" s="139">
        <f t="shared" si="0"/>
        <v>100</v>
      </c>
    </row>
    <row r="29" spans="1:12" s="21" customFormat="1" ht="22.5" customHeight="1">
      <c r="A29" s="41"/>
      <c r="B29" s="67" t="s">
        <v>258</v>
      </c>
      <c r="C29" s="143"/>
      <c r="D29" s="137"/>
      <c r="E29" s="137"/>
      <c r="F29" s="71" t="s">
        <v>468</v>
      </c>
      <c r="G29" s="140" t="s">
        <v>144</v>
      </c>
      <c r="H29" s="138"/>
      <c r="I29" s="139">
        <f>'Прил.2'!I340</f>
        <v>1000</v>
      </c>
      <c r="J29" s="139">
        <f>I29</f>
        <v>1000</v>
      </c>
      <c r="K29" s="139">
        <f>'Прил.2'!K340</f>
        <v>1000</v>
      </c>
      <c r="L29" s="139">
        <f t="shared" si="0"/>
        <v>100</v>
      </c>
    </row>
    <row r="30" spans="1:12" s="21" customFormat="1" ht="21.75" customHeight="1">
      <c r="A30" s="42"/>
      <c r="B30" s="111" t="s">
        <v>321</v>
      </c>
      <c r="C30" s="144">
        <v>992</v>
      </c>
      <c r="D30" s="140" t="s">
        <v>135</v>
      </c>
      <c r="E30" s="140" t="s">
        <v>140</v>
      </c>
      <c r="F30" s="71" t="s">
        <v>320</v>
      </c>
      <c r="G30" s="140"/>
      <c r="H30" s="141"/>
      <c r="I30" s="139">
        <f>I31</f>
        <v>40200</v>
      </c>
      <c r="J30" s="139">
        <f t="shared" si="2"/>
        <v>40200</v>
      </c>
      <c r="K30" s="139">
        <f>K31</f>
        <v>40200</v>
      </c>
      <c r="L30" s="139">
        <f t="shared" si="0"/>
        <v>100</v>
      </c>
    </row>
    <row r="31" spans="1:12" s="21" customFormat="1" ht="23.25" customHeight="1">
      <c r="A31" s="42"/>
      <c r="B31" s="67" t="s">
        <v>103</v>
      </c>
      <c r="C31" s="144">
        <v>992</v>
      </c>
      <c r="D31" s="140" t="s">
        <v>135</v>
      </c>
      <c r="E31" s="140" t="s">
        <v>140</v>
      </c>
      <c r="F31" s="71" t="s">
        <v>322</v>
      </c>
      <c r="G31" s="140"/>
      <c r="H31" s="141"/>
      <c r="I31" s="139">
        <f>I32</f>
        <v>40200</v>
      </c>
      <c r="J31" s="139">
        <f t="shared" si="2"/>
        <v>40200</v>
      </c>
      <c r="K31" s="139">
        <f>K32</f>
        <v>40200</v>
      </c>
      <c r="L31" s="139">
        <f t="shared" si="0"/>
        <v>100</v>
      </c>
    </row>
    <row r="32" spans="1:12" s="21" customFormat="1" ht="23.25" customHeight="1">
      <c r="A32" s="42"/>
      <c r="B32" s="67" t="s">
        <v>258</v>
      </c>
      <c r="C32" s="144">
        <v>992</v>
      </c>
      <c r="D32" s="140" t="s">
        <v>135</v>
      </c>
      <c r="E32" s="140" t="s">
        <v>140</v>
      </c>
      <c r="F32" s="71" t="s">
        <v>322</v>
      </c>
      <c r="G32" s="140" t="s">
        <v>144</v>
      </c>
      <c r="H32" s="141"/>
      <c r="I32" s="139">
        <f>'Прил.2'!I343</f>
        <v>40200</v>
      </c>
      <c r="J32" s="139">
        <f t="shared" si="2"/>
        <v>40200</v>
      </c>
      <c r="K32" s="139">
        <f>'Прил.2'!K343</f>
        <v>40200</v>
      </c>
      <c r="L32" s="139">
        <f t="shared" si="0"/>
        <v>100</v>
      </c>
    </row>
    <row r="33" spans="1:12" s="21" customFormat="1" ht="24" customHeight="1">
      <c r="A33" s="42"/>
      <c r="B33" s="67" t="s">
        <v>236</v>
      </c>
      <c r="C33" s="144">
        <v>992</v>
      </c>
      <c r="D33" s="140" t="s">
        <v>135</v>
      </c>
      <c r="E33" s="140" t="s">
        <v>140</v>
      </c>
      <c r="F33" s="71" t="s">
        <v>323</v>
      </c>
      <c r="G33" s="140"/>
      <c r="H33" s="141"/>
      <c r="I33" s="139">
        <f aca="true" t="shared" si="3" ref="I33:K34">I34</f>
        <v>60000</v>
      </c>
      <c r="J33" s="139">
        <f t="shared" si="2"/>
        <v>60000</v>
      </c>
      <c r="K33" s="139">
        <f t="shared" si="3"/>
        <v>60000</v>
      </c>
      <c r="L33" s="139">
        <f t="shared" si="0"/>
        <v>100</v>
      </c>
    </row>
    <row r="34" spans="1:12" s="21" customFormat="1" ht="32.25">
      <c r="A34" s="42"/>
      <c r="B34" s="110" t="s">
        <v>330</v>
      </c>
      <c r="C34" s="144"/>
      <c r="D34" s="140"/>
      <c r="E34" s="140"/>
      <c r="F34" s="71" t="s">
        <v>324</v>
      </c>
      <c r="G34" s="140"/>
      <c r="H34" s="141"/>
      <c r="I34" s="139">
        <f t="shared" si="3"/>
        <v>60000</v>
      </c>
      <c r="J34" s="139">
        <f t="shared" si="2"/>
        <v>60000</v>
      </c>
      <c r="K34" s="139">
        <f t="shared" si="3"/>
        <v>60000</v>
      </c>
      <c r="L34" s="139">
        <f t="shared" si="0"/>
        <v>100</v>
      </c>
    </row>
    <row r="35" spans="1:12" s="21" customFormat="1" ht="12.75">
      <c r="A35" s="42"/>
      <c r="B35" s="111" t="s">
        <v>52</v>
      </c>
      <c r="C35" s="144"/>
      <c r="D35" s="140"/>
      <c r="E35" s="140"/>
      <c r="F35" s="71" t="s">
        <v>324</v>
      </c>
      <c r="G35" s="140" t="s">
        <v>154</v>
      </c>
      <c r="H35" s="141"/>
      <c r="I35" s="139">
        <f>'Прил.2'!I346</f>
        <v>60000</v>
      </c>
      <c r="J35" s="139">
        <f t="shared" si="2"/>
        <v>60000</v>
      </c>
      <c r="K35" s="139">
        <f>'Прил.2'!K346</f>
        <v>60000</v>
      </c>
      <c r="L35" s="139">
        <f t="shared" si="0"/>
        <v>100</v>
      </c>
    </row>
    <row r="36" spans="1:12" s="21" customFormat="1" ht="21.75" hidden="1">
      <c r="A36" s="42"/>
      <c r="B36" s="111" t="s">
        <v>413</v>
      </c>
      <c r="C36" s="144"/>
      <c r="D36" s="140"/>
      <c r="E36" s="140"/>
      <c r="F36" s="71" t="s">
        <v>411</v>
      </c>
      <c r="G36" s="140"/>
      <c r="H36" s="141"/>
      <c r="I36" s="139">
        <f>I37</f>
        <v>0</v>
      </c>
      <c r="J36" s="139">
        <f t="shared" si="2"/>
        <v>0</v>
      </c>
      <c r="K36" s="139">
        <f>K37</f>
        <v>0</v>
      </c>
      <c r="L36" s="139" t="e">
        <f t="shared" si="0"/>
        <v>#DIV/0!</v>
      </c>
    </row>
    <row r="37" spans="1:12" s="21" customFormat="1" ht="21.75" hidden="1">
      <c r="A37" s="42"/>
      <c r="B37" s="111" t="s">
        <v>103</v>
      </c>
      <c r="C37" s="144"/>
      <c r="D37" s="140"/>
      <c r="E37" s="140"/>
      <c r="F37" s="71" t="s">
        <v>412</v>
      </c>
      <c r="G37" s="140"/>
      <c r="H37" s="141"/>
      <c r="I37" s="139">
        <f>I38</f>
        <v>0</v>
      </c>
      <c r="J37" s="139">
        <f t="shared" si="2"/>
        <v>0</v>
      </c>
      <c r="K37" s="139">
        <f>K38</f>
        <v>0</v>
      </c>
      <c r="L37" s="139" t="e">
        <f t="shared" si="0"/>
        <v>#DIV/0!</v>
      </c>
    </row>
    <row r="38" spans="1:12" s="21" customFormat="1" ht="21.75" hidden="1">
      <c r="A38" s="42"/>
      <c r="B38" s="111" t="s">
        <v>258</v>
      </c>
      <c r="C38" s="144"/>
      <c r="D38" s="140"/>
      <c r="E38" s="140"/>
      <c r="F38" s="71" t="s">
        <v>412</v>
      </c>
      <c r="G38" s="140" t="s">
        <v>144</v>
      </c>
      <c r="H38" s="141"/>
      <c r="I38" s="139"/>
      <c r="J38" s="139">
        <f t="shared" si="2"/>
        <v>0</v>
      </c>
      <c r="K38" s="139"/>
      <c r="L38" s="139" t="e">
        <f t="shared" si="0"/>
        <v>#DIV/0!</v>
      </c>
    </row>
    <row r="39" spans="1:12" s="21" customFormat="1" ht="36.75" customHeight="1" hidden="1">
      <c r="A39" s="41" t="s">
        <v>218</v>
      </c>
      <c r="B39" s="155" t="s">
        <v>220</v>
      </c>
      <c r="C39" s="144"/>
      <c r="D39" s="140"/>
      <c r="E39" s="140"/>
      <c r="F39" s="154" t="s">
        <v>325</v>
      </c>
      <c r="G39" s="140"/>
      <c r="H39" s="141"/>
      <c r="I39" s="151">
        <f aca="true" t="shared" si="4" ref="I39:K42">I40</f>
        <v>0</v>
      </c>
      <c r="J39" s="151">
        <f t="shared" si="4"/>
        <v>0</v>
      </c>
      <c r="K39" s="151">
        <f t="shared" si="4"/>
        <v>0</v>
      </c>
      <c r="L39" s="151" t="e">
        <f t="shared" si="0"/>
        <v>#DIV/0!</v>
      </c>
    </row>
    <row r="40" spans="1:12" s="21" customFormat="1" ht="12.75" hidden="1">
      <c r="A40" s="42"/>
      <c r="B40" s="109" t="s">
        <v>333</v>
      </c>
      <c r="C40" s="144"/>
      <c r="D40" s="140"/>
      <c r="E40" s="140"/>
      <c r="F40" s="71" t="s">
        <v>326</v>
      </c>
      <c r="G40" s="140"/>
      <c r="H40" s="141"/>
      <c r="I40" s="139">
        <f t="shared" si="4"/>
        <v>0</v>
      </c>
      <c r="J40" s="139">
        <f t="shared" si="4"/>
        <v>0</v>
      </c>
      <c r="K40" s="139">
        <f t="shared" si="4"/>
        <v>0</v>
      </c>
      <c r="L40" s="139" t="e">
        <f t="shared" si="0"/>
        <v>#DIV/0!</v>
      </c>
    </row>
    <row r="41" spans="1:12" s="21" customFormat="1" ht="24.75" customHeight="1" hidden="1">
      <c r="A41" s="42"/>
      <c r="B41" s="67" t="s">
        <v>391</v>
      </c>
      <c r="C41" s="144"/>
      <c r="D41" s="140"/>
      <c r="E41" s="140"/>
      <c r="F41" s="71" t="s">
        <v>327</v>
      </c>
      <c r="G41" s="140"/>
      <c r="H41" s="141"/>
      <c r="I41" s="139">
        <f t="shared" si="4"/>
        <v>0</v>
      </c>
      <c r="J41" s="139">
        <f t="shared" si="4"/>
        <v>0</v>
      </c>
      <c r="K41" s="139">
        <f t="shared" si="4"/>
        <v>0</v>
      </c>
      <c r="L41" s="139" t="e">
        <f t="shared" si="0"/>
        <v>#DIV/0!</v>
      </c>
    </row>
    <row r="42" spans="1:12" s="21" customFormat="1" ht="23.25" customHeight="1" hidden="1">
      <c r="A42" s="42"/>
      <c r="B42" s="67" t="s">
        <v>108</v>
      </c>
      <c r="C42" s="144"/>
      <c r="D42" s="140"/>
      <c r="E42" s="140"/>
      <c r="F42" s="71" t="s">
        <v>328</v>
      </c>
      <c r="G42" s="140"/>
      <c r="H42" s="141"/>
      <c r="I42" s="139">
        <f t="shared" si="4"/>
        <v>0</v>
      </c>
      <c r="J42" s="139">
        <f t="shared" si="4"/>
        <v>0</v>
      </c>
      <c r="K42" s="139">
        <f t="shared" si="4"/>
        <v>0</v>
      </c>
      <c r="L42" s="139" t="e">
        <f t="shared" si="0"/>
        <v>#DIV/0!</v>
      </c>
    </row>
    <row r="43" spans="1:12" s="21" customFormat="1" ht="24" customHeight="1" hidden="1">
      <c r="A43" s="42"/>
      <c r="B43" s="67" t="s">
        <v>258</v>
      </c>
      <c r="C43" s="144"/>
      <c r="D43" s="140"/>
      <c r="E43" s="140"/>
      <c r="F43" s="71" t="s">
        <v>328</v>
      </c>
      <c r="G43" s="140" t="s">
        <v>144</v>
      </c>
      <c r="H43" s="141"/>
      <c r="I43" s="139"/>
      <c r="J43" s="139"/>
      <c r="K43" s="139"/>
      <c r="L43" s="139" t="e">
        <f t="shared" si="0"/>
        <v>#DIV/0!</v>
      </c>
    </row>
    <row r="44" spans="1:12" s="21" customFormat="1" ht="12.75" hidden="1">
      <c r="A44" s="42"/>
      <c r="B44" s="109"/>
      <c r="C44" s="144"/>
      <c r="D44" s="140"/>
      <c r="E44" s="140"/>
      <c r="F44" s="140"/>
      <c r="G44" s="140"/>
      <c r="H44" s="141"/>
      <c r="I44" s="139"/>
      <c r="J44" s="139"/>
      <c r="K44" s="139"/>
      <c r="L44" s="134" t="e">
        <f t="shared" si="0"/>
        <v>#DIV/0!</v>
      </c>
    </row>
    <row r="45" spans="1:12" s="21" customFormat="1" ht="12.75" hidden="1">
      <c r="A45" s="42"/>
      <c r="B45" s="109"/>
      <c r="C45" s="144"/>
      <c r="D45" s="140"/>
      <c r="E45" s="140"/>
      <c r="F45" s="140"/>
      <c r="G45" s="140"/>
      <c r="H45" s="141"/>
      <c r="I45" s="139"/>
      <c r="J45" s="139"/>
      <c r="K45" s="139"/>
      <c r="L45" s="134" t="e">
        <f t="shared" si="0"/>
        <v>#DIV/0!</v>
      </c>
    </row>
    <row r="46" spans="1:12" s="21" customFormat="1" ht="12.75" hidden="1">
      <c r="A46" s="42"/>
      <c r="B46" s="109"/>
      <c r="C46" s="144"/>
      <c r="D46" s="140"/>
      <c r="E46" s="140"/>
      <c r="F46" s="140"/>
      <c r="G46" s="140"/>
      <c r="H46" s="141"/>
      <c r="I46" s="139"/>
      <c r="J46" s="139"/>
      <c r="K46" s="139"/>
      <c r="L46" s="134" t="e">
        <f t="shared" si="0"/>
        <v>#DIV/0!</v>
      </c>
    </row>
    <row r="47" spans="1:12" s="21" customFormat="1" ht="12.75" hidden="1">
      <c r="A47" s="42"/>
      <c r="B47" s="109"/>
      <c r="C47" s="144"/>
      <c r="D47" s="140"/>
      <c r="E47" s="140"/>
      <c r="F47" s="140"/>
      <c r="G47" s="140"/>
      <c r="H47" s="141"/>
      <c r="I47" s="139"/>
      <c r="J47" s="139"/>
      <c r="K47" s="139"/>
      <c r="L47" s="134" t="e">
        <f t="shared" si="0"/>
        <v>#DIV/0!</v>
      </c>
    </row>
    <row r="48" spans="1:12" s="21" customFormat="1" ht="12.75" hidden="1">
      <c r="A48" s="42"/>
      <c r="B48" s="109"/>
      <c r="C48" s="144"/>
      <c r="D48" s="140"/>
      <c r="E48" s="140"/>
      <c r="F48" s="140"/>
      <c r="G48" s="140"/>
      <c r="H48" s="141"/>
      <c r="I48" s="139"/>
      <c r="J48" s="139"/>
      <c r="K48" s="139"/>
      <c r="L48" s="134" t="e">
        <f t="shared" si="0"/>
        <v>#DIV/0!</v>
      </c>
    </row>
    <row r="49" spans="1:12" s="21" customFormat="1" ht="12.75" hidden="1">
      <c r="A49" s="42"/>
      <c r="B49" s="109"/>
      <c r="C49" s="144"/>
      <c r="D49" s="140"/>
      <c r="E49" s="140"/>
      <c r="F49" s="140"/>
      <c r="G49" s="140"/>
      <c r="H49" s="141"/>
      <c r="I49" s="139"/>
      <c r="J49" s="139"/>
      <c r="K49" s="139"/>
      <c r="L49" s="134" t="e">
        <f t="shared" si="0"/>
        <v>#DIV/0!</v>
      </c>
    </row>
    <row r="50" spans="1:12" s="21" customFormat="1" ht="12.75" hidden="1">
      <c r="A50" s="42"/>
      <c r="B50" s="109"/>
      <c r="C50" s="144"/>
      <c r="D50" s="140"/>
      <c r="E50" s="140"/>
      <c r="F50" s="140"/>
      <c r="G50" s="140"/>
      <c r="H50" s="141"/>
      <c r="I50" s="139"/>
      <c r="J50" s="139"/>
      <c r="K50" s="139"/>
      <c r="L50" s="134" t="e">
        <f t="shared" si="0"/>
        <v>#DIV/0!</v>
      </c>
    </row>
    <row r="51" spans="1:12" s="21" customFormat="1" ht="12.75" hidden="1">
      <c r="A51" s="42"/>
      <c r="B51" s="109"/>
      <c r="C51" s="144"/>
      <c r="D51" s="140"/>
      <c r="E51" s="140"/>
      <c r="F51" s="140"/>
      <c r="G51" s="140"/>
      <c r="H51" s="141"/>
      <c r="I51" s="139"/>
      <c r="J51" s="139"/>
      <c r="K51" s="139"/>
      <c r="L51" s="134" t="e">
        <f t="shared" si="0"/>
        <v>#DIV/0!</v>
      </c>
    </row>
    <row r="52" spans="1:12" s="21" customFormat="1" ht="12.75" hidden="1">
      <c r="A52" s="42"/>
      <c r="B52" s="109"/>
      <c r="C52" s="144"/>
      <c r="D52" s="140"/>
      <c r="E52" s="140"/>
      <c r="F52" s="140"/>
      <c r="G52" s="140"/>
      <c r="H52" s="141"/>
      <c r="I52" s="139"/>
      <c r="J52" s="139"/>
      <c r="K52" s="139"/>
      <c r="L52" s="134" t="e">
        <f t="shared" si="0"/>
        <v>#DIV/0!</v>
      </c>
    </row>
    <row r="53" spans="1:12" s="21" customFormat="1" ht="12.75" hidden="1">
      <c r="A53" s="42"/>
      <c r="B53" s="109"/>
      <c r="C53" s="144"/>
      <c r="D53" s="140"/>
      <c r="E53" s="140"/>
      <c r="F53" s="140"/>
      <c r="G53" s="140"/>
      <c r="H53" s="141"/>
      <c r="I53" s="139"/>
      <c r="J53" s="139"/>
      <c r="K53" s="139"/>
      <c r="L53" s="134" t="e">
        <f t="shared" si="0"/>
        <v>#DIV/0!</v>
      </c>
    </row>
    <row r="54" spans="1:12" s="21" customFormat="1" ht="25.5" customHeight="1" hidden="1">
      <c r="A54" s="41" t="s">
        <v>218</v>
      </c>
      <c r="B54" s="155" t="s">
        <v>221</v>
      </c>
      <c r="C54" s="144"/>
      <c r="D54" s="140"/>
      <c r="E54" s="140"/>
      <c r="F54" s="154" t="s">
        <v>310</v>
      </c>
      <c r="G54" s="140"/>
      <c r="H54" s="141"/>
      <c r="I54" s="151">
        <f>I62</f>
        <v>0</v>
      </c>
      <c r="J54" s="151">
        <f>J62</f>
        <v>0</v>
      </c>
      <c r="K54" s="151">
        <f>K62</f>
        <v>0</v>
      </c>
      <c r="L54" s="151" t="e">
        <f t="shared" si="0"/>
        <v>#DIV/0!</v>
      </c>
    </row>
    <row r="55" spans="1:12" s="21" customFormat="1" ht="12.75" hidden="1">
      <c r="A55" s="42"/>
      <c r="B55" s="109"/>
      <c r="C55" s="144"/>
      <c r="D55" s="140"/>
      <c r="E55" s="140"/>
      <c r="F55" s="140"/>
      <c r="G55" s="140"/>
      <c r="H55" s="141"/>
      <c r="I55" s="139"/>
      <c r="J55" s="139"/>
      <c r="K55" s="139"/>
      <c r="L55" s="134" t="e">
        <f t="shared" si="0"/>
        <v>#DIV/0!</v>
      </c>
    </row>
    <row r="56" spans="1:12" s="21" customFormat="1" ht="12.75" hidden="1">
      <c r="A56" s="42"/>
      <c r="B56" s="109"/>
      <c r="C56" s="144"/>
      <c r="D56" s="140"/>
      <c r="E56" s="140"/>
      <c r="F56" s="140"/>
      <c r="G56" s="140"/>
      <c r="H56" s="141"/>
      <c r="I56" s="139"/>
      <c r="J56" s="139"/>
      <c r="K56" s="139"/>
      <c r="L56" s="134" t="e">
        <f t="shared" si="0"/>
        <v>#DIV/0!</v>
      </c>
    </row>
    <row r="57" spans="1:12" s="21" customFormat="1" ht="12.75" hidden="1">
      <c r="A57" s="42"/>
      <c r="B57" s="109"/>
      <c r="C57" s="144"/>
      <c r="D57" s="140"/>
      <c r="E57" s="140"/>
      <c r="F57" s="140"/>
      <c r="G57" s="140"/>
      <c r="H57" s="141"/>
      <c r="I57" s="139"/>
      <c r="J57" s="139"/>
      <c r="K57" s="139"/>
      <c r="L57" s="134" t="e">
        <f t="shared" si="0"/>
        <v>#DIV/0!</v>
      </c>
    </row>
    <row r="58" spans="1:12" s="21" customFormat="1" ht="12.75" hidden="1">
      <c r="A58" s="42"/>
      <c r="B58" s="109"/>
      <c r="C58" s="144"/>
      <c r="D58" s="140"/>
      <c r="E58" s="140"/>
      <c r="F58" s="140"/>
      <c r="G58" s="140"/>
      <c r="H58" s="141"/>
      <c r="I58" s="139"/>
      <c r="J58" s="139"/>
      <c r="K58" s="139"/>
      <c r="L58" s="134" t="e">
        <f t="shared" si="0"/>
        <v>#DIV/0!</v>
      </c>
    </row>
    <row r="59" spans="1:12" s="21" customFormat="1" ht="12.75" hidden="1">
      <c r="A59" s="42"/>
      <c r="B59" s="109"/>
      <c r="C59" s="144"/>
      <c r="D59" s="140"/>
      <c r="E59" s="140"/>
      <c r="F59" s="140"/>
      <c r="G59" s="140"/>
      <c r="H59" s="141"/>
      <c r="I59" s="139"/>
      <c r="J59" s="139"/>
      <c r="K59" s="139"/>
      <c r="L59" s="134" t="e">
        <f t="shared" si="0"/>
        <v>#DIV/0!</v>
      </c>
    </row>
    <row r="60" spans="1:12" s="21" customFormat="1" ht="12.75" hidden="1">
      <c r="A60" s="42"/>
      <c r="B60" s="109"/>
      <c r="C60" s="144"/>
      <c r="D60" s="140"/>
      <c r="E60" s="140"/>
      <c r="F60" s="140"/>
      <c r="G60" s="140"/>
      <c r="H60" s="141"/>
      <c r="I60" s="139"/>
      <c r="J60" s="139"/>
      <c r="K60" s="139"/>
      <c r="L60" s="134" t="e">
        <f t="shared" si="0"/>
        <v>#DIV/0!</v>
      </c>
    </row>
    <row r="61" spans="1:12" s="21" customFormat="1" ht="12.75" hidden="1">
      <c r="A61" s="42"/>
      <c r="B61" s="109"/>
      <c r="C61" s="144"/>
      <c r="D61" s="140"/>
      <c r="E61" s="140"/>
      <c r="F61" s="140"/>
      <c r="G61" s="140"/>
      <c r="H61" s="141"/>
      <c r="I61" s="139"/>
      <c r="J61" s="139"/>
      <c r="K61" s="139"/>
      <c r="L61" s="134" t="e">
        <f t="shared" si="0"/>
        <v>#DIV/0!</v>
      </c>
    </row>
    <row r="62" spans="1:12" s="21" customFormat="1" ht="12.75" hidden="1">
      <c r="A62" s="42"/>
      <c r="B62" s="109" t="s">
        <v>333</v>
      </c>
      <c r="C62" s="144"/>
      <c r="D62" s="140"/>
      <c r="E62" s="140"/>
      <c r="F62" s="71" t="s">
        <v>311</v>
      </c>
      <c r="G62" s="140"/>
      <c r="H62" s="141"/>
      <c r="I62" s="139">
        <f>I66+I63</f>
        <v>0</v>
      </c>
      <c r="J62" s="139">
        <f>J66+J63</f>
        <v>0</v>
      </c>
      <c r="K62" s="139">
        <f>K66+K63</f>
        <v>0</v>
      </c>
      <c r="L62" s="139" t="e">
        <f t="shared" si="0"/>
        <v>#DIV/0!</v>
      </c>
    </row>
    <row r="63" spans="1:12" s="21" customFormat="1" ht="32.25" hidden="1">
      <c r="A63" s="42"/>
      <c r="B63" s="109" t="s">
        <v>383</v>
      </c>
      <c r="C63" s="144"/>
      <c r="D63" s="140"/>
      <c r="E63" s="140"/>
      <c r="F63" s="71" t="s">
        <v>384</v>
      </c>
      <c r="G63" s="140"/>
      <c r="H63" s="141"/>
      <c r="I63" s="139">
        <f aca="true" t="shared" si="5" ref="I63:K64">I64</f>
        <v>0</v>
      </c>
      <c r="J63" s="139">
        <f t="shared" si="5"/>
        <v>0</v>
      </c>
      <c r="K63" s="139">
        <f t="shared" si="5"/>
        <v>0</v>
      </c>
      <c r="L63" s="139" t="e">
        <f t="shared" si="0"/>
        <v>#DIV/0!</v>
      </c>
    </row>
    <row r="64" spans="1:12" s="21" customFormat="1" ht="21.75" hidden="1">
      <c r="A64" s="42"/>
      <c r="B64" s="109" t="s">
        <v>385</v>
      </c>
      <c r="C64" s="144"/>
      <c r="D64" s="140"/>
      <c r="E64" s="140"/>
      <c r="F64" s="71" t="s">
        <v>386</v>
      </c>
      <c r="G64" s="140"/>
      <c r="H64" s="141"/>
      <c r="I64" s="139">
        <f t="shared" si="5"/>
        <v>0</v>
      </c>
      <c r="J64" s="139">
        <f t="shared" si="5"/>
        <v>0</v>
      </c>
      <c r="K64" s="139">
        <f t="shared" si="5"/>
        <v>0</v>
      </c>
      <c r="L64" s="139" t="e">
        <f t="shared" si="0"/>
        <v>#DIV/0!</v>
      </c>
    </row>
    <row r="65" spans="1:12" s="21" customFormat="1" ht="21.75" hidden="1">
      <c r="A65" s="42"/>
      <c r="B65" s="67" t="s">
        <v>258</v>
      </c>
      <c r="C65" s="144"/>
      <c r="D65" s="140"/>
      <c r="E65" s="140"/>
      <c r="F65" s="71" t="s">
        <v>386</v>
      </c>
      <c r="G65" s="140" t="s">
        <v>144</v>
      </c>
      <c r="H65" s="141"/>
      <c r="I65" s="139"/>
      <c r="J65" s="139"/>
      <c r="K65" s="139"/>
      <c r="L65" s="139" t="e">
        <f t="shared" si="0"/>
        <v>#DIV/0!</v>
      </c>
    </row>
    <row r="66" spans="1:12" s="21" customFormat="1" ht="23.25" customHeight="1" hidden="1">
      <c r="A66" s="42"/>
      <c r="B66" s="110" t="s">
        <v>313</v>
      </c>
      <c r="C66" s="144"/>
      <c r="D66" s="140"/>
      <c r="E66" s="140"/>
      <c r="F66" s="71" t="s">
        <v>312</v>
      </c>
      <c r="G66" s="140"/>
      <c r="H66" s="141"/>
      <c r="I66" s="139">
        <f aca="true" t="shared" si="6" ref="I66:K67">I67</f>
        <v>0</v>
      </c>
      <c r="J66" s="139">
        <f t="shared" si="6"/>
        <v>0</v>
      </c>
      <c r="K66" s="139">
        <f t="shared" si="6"/>
        <v>0</v>
      </c>
      <c r="L66" s="139" t="e">
        <f t="shared" si="0"/>
        <v>#DIV/0!</v>
      </c>
    </row>
    <row r="67" spans="1:12" s="21" customFormat="1" ht="22.5" customHeight="1" hidden="1">
      <c r="A67" s="42"/>
      <c r="B67" s="110" t="s">
        <v>94</v>
      </c>
      <c r="C67" s="144"/>
      <c r="D67" s="140"/>
      <c r="E67" s="140"/>
      <c r="F67" s="140" t="s">
        <v>314</v>
      </c>
      <c r="G67" s="140"/>
      <c r="H67" s="141"/>
      <c r="I67" s="139">
        <f t="shared" si="6"/>
        <v>0</v>
      </c>
      <c r="J67" s="139">
        <f t="shared" si="6"/>
        <v>0</v>
      </c>
      <c r="K67" s="139">
        <f t="shared" si="6"/>
        <v>0</v>
      </c>
      <c r="L67" s="139" t="e">
        <f t="shared" si="0"/>
        <v>#DIV/0!</v>
      </c>
    </row>
    <row r="68" spans="1:12" s="21" customFormat="1" ht="23.25" customHeight="1" hidden="1">
      <c r="A68" s="42"/>
      <c r="B68" s="67" t="s">
        <v>258</v>
      </c>
      <c r="C68" s="144"/>
      <c r="D68" s="140"/>
      <c r="E68" s="140"/>
      <c r="F68" s="140" t="s">
        <v>314</v>
      </c>
      <c r="G68" s="140" t="s">
        <v>144</v>
      </c>
      <c r="H68" s="141"/>
      <c r="I68" s="139">
        <f>'Прил.2'!I289</f>
        <v>0</v>
      </c>
      <c r="J68" s="139"/>
      <c r="K68" s="139"/>
      <c r="L68" s="139" t="e">
        <f t="shared" si="0"/>
        <v>#DIV/0!</v>
      </c>
    </row>
    <row r="69" spans="1:12" s="21" customFormat="1" ht="26.25" customHeight="1">
      <c r="A69" s="41" t="s">
        <v>218</v>
      </c>
      <c r="B69" s="155" t="s">
        <v>222</v>
      </c>
      <c r="C69" s="144"/>
      <c r="D69" s="140"/>
      <c r="E69" s="140"/>
      <c r="F69" s="154" t="s">
        <v>264</v>
      </c>
      <c r="G69" s="140"/>
      <c r="H69" s="141"/>
      <c r="I69" s="151">
        <f>I70</f>
        <v>1396823.28</v>
      </c>
      <c r="J69" s="151">
        <f>I69</f>
        <v>1396823.28</v>
      </c>
      <c r="K69" s="151">
        <f>K70</f>
        <v>1396823.28</v>
      </c>
      <c r="L69" s="151">
        <f>(K69/J69)*100</f>
        <v>100</v>
      </c>
    </row>
    <row r="70" spans="1:12" s="21" customFormat="1" ht="12.75">
      <c r="A70" s="42"/>
      <c r="B70" s="109" t="s">
        <v>333</v>
      </c>
      <c r="C70" s="144"/>
      <c r="D70" s="140"/>
      <c r="E70" s="140"/>
      <c r="F70" s="71" t="s">
        <v>265</v>
      </c>
      <c r="G70" s="140"/>
      <c r="H70" s="141"/>
      <c r="I70" s="139">
        <f>I73+I81+I88</f>
        <v>1396823.28</v>
      </c>
      <c r="J70" s="139">
        <f>I70</f>
        <v>1396823.28</v>
      </c>
      <c r="K70" s="139">
        <f>K73+K81+K88</f>
        <v>1396823.28</v>
      </c>
      <c r="L70" s="139">
        <f>(K70/J70)*100</f>
        <v>100</v>
      </c>
    </row>
    <row r="71" spans="1:12" s="21" customFormat="1" ht="32.25">
      <c r="A71" s="42"/>
      <c r="B71" s="72" t="s">
        <v>267</v>
      </c>
      <c r="C71" s="144"/>
      <c r="D71" s="140"/>
      <c r="E71" s="140"/>
      <c r="F71" s="71" t="s">
        <v>266</v>
      </c>
      <c r="G71" s="140"/>
      <c r="H71" s="141"/>
      <c r="I71" s="139">
        <f>I73+I75+I78</f>
        <v>1372164</v>
      </c>
      <c r="J71" s="139">
        <f>I71</f>
        <v>1372164</v>
      </c>
      <c r="K71" s="139">
        <f>K72</f>
        <v>1372164</v>
      </c>
      <c r="L71" s="139">
        <f>(K71/J71)*100</f>
        <v>100</v>
      </c>
    </row>
    <row r="72" spans="1:12" s="21" customFormat="1" ht="21.75">
      <c r="A72" s="42"/>
      <c r="B72" s="72" t="s">
        <v>452</v>
      </c>
      <c r="C72" s="144"/>
      <c r="D72" s="140"/>
      <c r="E72" s="140"/>
      <c r="F72" s="71" t="s">
        <v>451</v>
      </c>
      <c r="G72" s="140"/>
      <c r="H72" s="141"/>
      <c r="I72" s="139">
        <f>I73</f>
        <v>1372164</v>
      </c>
      <c r="J72" s="139">
        <f>I72</f>
        <v>1372164</v>
      </c>
      <c r="K72" s="139">
        <f>K73</f>
        <v>1372164</v>
      </c>
      <c r="L72" s="139">
        <f>(K72/J72)*100</f>
        <v>100</v>
      </c>
    </row>
    <row r="73" spans="1:12" s="21" customFormat="1" ht="21.75">
      <c r="A73" s="42"/>
      <c r="B73" s="72" t="s">
        <v>258</v>
      </c>
      <c r="C73" s="144"/>
      <c r="D73" s="140"/>
      <c r="E73" s="140"/>
      <c r="F73" s="71" t="s">
        <v>451</v>
      </c>
      <c r="G73" s="140" t="s">
        <v>144</v>
      </c>
      <c r="H73" s="141"/>
      <c r="I73" s="139">
        <f>'Прил.2'!I175</f>
        <v>1372164</v>
      </c>
      <c r="J73" s="139">
        <f>I73</f>
        <v>1372164</v>
      </c>
      <c r="K73" s="139">
        <f>'Прил.2'!K175</f>
        <v>1372164</v>
      </c>
      <c r="L73" s="139">
        <f>(K73/J73)*100</f>
        <v>100</v>
      </c>
    </row>
    <row r="74" spans="1:12" s="21" customFormat="1" ht="24.75" customHeight="1" hidden="1">
      <c r="A74" s="42"/>
      <c r="B74" s="61" t="s">
        <v>79</v>
      </c>
      <c r="C74" s="144"/>
      <c r="D74" s="140"/>
      <c r="E74" s="140"/>
      <c r="F74" s="71" t="s">
        <v>268</v>
      </c>
      <c r="G74" s="140"/>
      <c r="H74" s="141"/>
      <c r="I74" s="139">
        <f>I75</f>
        <v>0</v>
      </c>
      <c r="J74" s="139">
        <f>J75</f>
        <v>0</v>
      </c>
      <c r="K74" s="139">
        <f>K75</f>
        <v>0</v>
      </c>
      <c r="L74" s="139" t="e">
        <f aca="true" t="shared" si="7" ref="L74:L158">(K74/J74)*100</f>
        <v>#DIV/0!</v>
      </c>
    </row>
    <row r="75" spans="1:12" s="21" customFormat="1" ht="24.75" customHeight="1" hidden="1">
      <c r="A75" s="42"/>
      <c r="B75" s="67" t="s">
        <v>258</v>
      </c>
      <c r="C75" s="144"/>
      <c r="D75" s="140"/>
      <c r="E75" s="140"/>
      <c r="F75" s="71" t="s">
        <v>268</v>
      </c>
      <c r="G75" s="140" t="s">
        <v>144</v>
      </c>
      <c r="H75" s="141"/>
      <c r="I75" s="139"/>
      <c r="J75" s="139"/>
      <c r="K75" s="139"/>
      <c r="L75" s="139" t="e">
        <f t="shared" si="7"/>
        <v>#DIV/0!</v>
      </c>
    </row>
    <row r="76" spans="1:12" s="21" customFormat="1" ht="24" customHeight="1" hidden="1">
      <c r="A76" s="42"/>
      <c r="B76" s="67" t="s">
        <v>63</v>
      </c>
      <c r="C76" s="144"/>
      <c r="D76" s="140"/>
      <c r="E76" s="140"/>
      <c r="F76" s="140" t="s">
        <v>409</v>
      </c>
      <c r="G76" s="140"/>
      <c r="H76" s="141"/>
      <c r="I76" s="139">
        <f>I78</f>
        <v>0</v>
      </c>
      <c r="J76" s="139">
        <f>J78</f>
        <v>0</v>
      </c>
      <c r="K76" s="139">
        <f>K77</f>
        <v>0</v>
      </c>
      <c r="L76" s="139" t="e">
        <f t="shared" si="7"/>
        <v>#DIV/0!</v>
      </c>
    </row>
    <row r="77" spans="1:12" s="21" customFormat="1" ht="32.25" hidden="1">
      <c r="A77" s="42"/>
      <c r="B77" s="61" t="s">
        <v>279</v>
      </c>
      <c r="C77" s="144"/>
      <c r="D77" s="140"/>
      <c r="E77" s="140"/>
      <c r="F77" s="140" t="s">
        <v>409</v>
      </c>
      <c r="G77" s="140"/>
      <c r="H77" s="141"/>
      <c r="I77" s="139"/>
      <c r="J77" s="139"/>
      <c r="K77" s="139">
        <f>K78</f>
        <v>0</v>
      </c>
      <c r="L77" s="139" t="e">
        <f t="shared" si="7"/>
        <v>#DIV/0!</v>
      </c>
    </row>
    <row r="78" spans="1:12" s="21" customFormat="1" ht="24" customHeight="1" hidden="1">
      <c r="A78" s="42"/>
      <c r="B78" s="67" t="s">
        <v>258</v>
      </c>
      <c r="C78" s="144"/>
      <c r="D78" s="140"/>
      <c r="E78" s="140"/>
      <c r="F78" s="140" t="s">
        <v>409</v>
      </c>
      <c r="G78" s="140" t="s">
        <v>144</v>
      </c>
      <c r="H78" s="141"/>
      <c r="I78" s="139">
        <f>'Прил.2'!I181</f>
        <v>0</v>
      </c>
      <c r="J78" s="139">
        <f>I78</f>
        <v>0</v>
      </c>
      <c r="K78" s="139">
        <v>0</v>
      </c>
      <c r="L78" s="139" t="e">
        <f t="shared" si="7"/>
        <v>#DIV/0!</v>
      </c>
    </row>
    <row r="79" spans="1:12" s="21" customFormat="1" ht="28.5" customHeight="1">
      <c r="A79" s="42"/>
      <c r="B79" s="67" t="s">
        <v>278</v>
      </c>
      <c r="C79" s="144"/>
      <c r="D79" s="140"/>
      <c r="E79" s="140"/>
      <c r="F79" s="73" t="s">
        <v>274</v>
      </c>
      <c r="G79" s="73"/>
      <c r="H79" s="130"/>
      <c r="I79" s="128">
        <f>I81</f>
        <v>21300</v>
      </c>
      <c r="J79" s="128">
        <f>I79</f>
        <v>21300</v>
      </c>
      <c r="K79" s="128">
        <f>K81</f>
        <v>21300</v>
      </c>
      <c r="L79" s="139">
        <f t="shared" si="7"/>
        <v>100</v>
      </c>
    </row>
    <row r="80" spans="1:12" s="21" customFormat="1" ht="36.75" customHeight="1">
      <c r="A80" s="42"/>
      <c r="B80" s="67" t="s">
        <v>485</v>
      </c>
      <c r="C80" s="144"/>
      <c r="D80" s="140"/>
      <c r="E80" s="140"/>
      <c r="F80" s="73" t="s">
        <v>275</v>
      </c>
      <c r="G80" s="73"/>
      <c r="H80" s="130"/>
      <c r="I80" s="128">
        <f>I81</f>
        <v>21300</v>
      </c>
      <c r="J80" s="128">
        <f>I80</f>
        <v>21300</v>
      </c>
      <c r="K80" s="128">
        <f>K81</f>
        <v>21300</v>
      </c>
      <c r="L80" s="139">
        <f t="shared" si="7"/>
        <v>100</v>
      </c>
    </row>
    <row r="81" spans="1:12" s="21" customFormat="1" ht="26.25" customHeight="1">
      <c r="A81" s="42"/>
      <c r="B81" s="67" t="s">
        <v>258</v>
      </c>
      <c r="C81" s="144"/>
      <c r="D81" s="140"/>
      <c r="E81" s="140"/>
      <c r="F81" s="73" t="s">
        <v>275</v>
      </c>
      <c r="G81" s="73" t="s">
        <v>144</v>
      </c>
      <c r="H81" s="130"/>
      <c r="I81" s="128">
        <f>'Прил.2'!I193</f>
        <v>21300</v>
      </c>
      <c r="J81" s="128">
        <f>I81</f>
        <v>21300</v>
      </c>
      <c r="K81" s="128">
        <f>'Прил.2'!K191</f>
        <v>21300</v>
      </c>
      <c r="L81" s="139">
        <f>(K81/J81)*100</f>
        <v>100</v>
      </c>
    </row>
    <row r="82" spans="1:12" s="21" customFormat="1" ht="38.25" customHeight="1" hidden="1">
      <c r="A82" s="42">
        <v>4</v>
      </c>
      <c r="B82" s="155" t="s">
        <v>223</v>
      </c>
      <c r="C82" s="144"/>
      <c r="D82" s="140"/>
      <c r="E82" s="140"/>
      <c r="F82" s="194" t="s">
        <v>253</v>
      </c>
      <c r="G82" s="73"/>
      <c r="H82" s="130"/>
      <c r="I82" s="195">
        <f>I86</f>
        <v>3359.28</v>
      </c>
      <c r="J82" s="195">
        <f>J86</f>
        <v>3359.28</v>
      </c>
      <c r="K82" s="195">
        <f>K86</f>
        <v>3359.28</v>
      </c>
      <c r="L82" s="151">
        <f>(K82/J82)*100</f>
        <v>100</v>
      </c>
    </row>
    <row r="83" spans="1:12" s="21" customFormat="1" ht="38.25" customHeight="1" hidden="1">
      <c r="A83" s="42"/>
      <c r="B83" s="166" t="s">
        <v>278</v>
      </c>
      <c r="C83" s="165"/>
      <c r="D83" s="163"/>
      <c r="E83" s="163"/>
      <c r="F83" s="73" t="s">
        <v>414</v>
      </c>
      <c r="G83" s="73"/>
      <c r="H83" s="130"/>
      <c r="I83" s="128">
        <f>I85</f>
        <v>21300</v>
      </c>
      <c r="J83" s="128">
        <f>I83</f>
        <v>21300</v>
      </c>
      <c r="K83" s="128">
        <f>K85</f>
        <v>21300</v>
      </c>
      <c r="L83" s="139">
        <f>(K83/J83)*100</f>
        <v>100</v>
      </c>
    </row>
    <row r="84" spans="1:12" s="21" customFormat="1" ht="38.25" customHeight="1" hidden="1">
      <c r="A84" s="42"/>
      <c r="B84" s="164" t="s">
        <v>279</v>
      </c>
      <c r="C84" s="165"/>
      <c r="D84" s="163"/>
      <c r="E84" s="163"/>
      <c r="F84" s="73" t="s">
        <v>418</v>
      </c>
      <c r="G84" s="73"/>
      <c r="H84" s="130"/>
      <c r="I84" s="128">
        <f>+I85</f>
        <v>21300</v>
      </c>
      <c r="J84" s="128">
        <f>I84</f>
        <v>21300</v>
      </c>
      <c r="K84" s="128">
        <f>K85</f>
        <v>21300</v>
      </c>
      <c r="L84" s="139">
        <f>(K84/J84)*100</f>
        <v>100</v>
      </c>
    </row>
    <row r="85" spans="1:12" s="21" customFormat="1" ht="38.25" customHeight="1" hidden="1">
      <c r="A85" s="42"/>
      <c r="B85" s="164" t="s">
        <v>258</v>
      </c>
      <c r="C85" s="165"/>
      <c r="D85" s="163"/>
      <c r="E85" s="163"/>
      <c r="F85" s="73" t="s">
        <v>414</v>
      </c>
      <c r="G85" s="73" t="s">
        <v>144</v>
      </c>
      <c r="H85" s="130"/>
      <c r="I85" s="128">
        <f>'Прил.2'!I193</f>
        <v>21300</v>
      </c>
      <c r="J85" s="128">
        <f>I85</f>
        <v>21300</v>
      </c>
      <c r="K85" s="128">
        <f>'Прил.2'!K193</f>
        <v>21300</v>
      </c>
      <c r="L85" s="139">
        <f>(K85/J85)*100</f>
        <v>100</v>
      </c>
    </row>
    <row r="86" spans="1:12" s="21" customFormat="1" ht="24" customHeight="1">
      <c r="A86" s="42"/>
      <c r="B86" s="72" t="s">
        <v>271</v>
      </c>
      <c r="C86" s="144"/>
      <c r="D86" s="140"/>
      <c r="E86" s="140"/>
      <c r="F86" s="189" t="s">
        <v>270</v>
      </c>
      <c r="G86" s="73"/>
      <c r="H86" s="130"/>
      <c r="I86" s="128">
        <f>I88</f>
        <v>3359.28</v>
      </c>
      <c r="J86" s="128">
        <f>J87</f>
        <v>3359.28</v>
      </c>
      <c r="K86" s="128">
        <f>K87</f>
        <v>3359.28</v>
      </c>
      <c r="L86" s="139">
        <f t="shared" si="7"/>
        <v>100</v>
      </c>
    </row>
    <row r="87" spans="1:12" s="21" customFormat="1" ht="16.5" customHeight="1">
      <c r="A87" s="42"/>
      <c r="B87" s="110" t="s">
        <v>79</v>
      </c>
      <c r="C87" s="144"/>
      <c r="D87" s="140"/>
      <c r="E87" s="140"/>
      <c r="F87" s="140" t="s">
        <v>272</v>
      </c>
      <c r="G87" s="140"/>
      <c r="H87" s="141"/>
      <c r="I87" s="139">
        <f>I88</f>
        <v>3359.28</v>
      </c>
      <c r="J87" s="139">
        <f>J88</f>
        <v>3359.28</v>
      </c>
      <c r="K87" s="139">
        <f>K88</f>
        <v>3359.28</v>
      </c>
      <c r="L87" s="139">
        <f t="shared" si="7"/>
        <v>100</v>
      </c>
    </row>
    <row r="88" spans="1:12" s="21" customFormat="1" ht="22.5" customHeight="1">
      <c r="A88" s="42"/>
      <c r="B88" s="67" t="s">
        <v>258</v>
      </c>
      <c r="C88" s="144"/>
      <c r="D88" s="140"/>
      <c r="E88" s="140"/>
      <c r="F88" s="140" t="s">
        <v>272</v>
      </c>
      <c r="G88" s="140" t="s">
        <v>144</v>
      </c>
      <c r="H88" s="141"/>
      <c r="I88" s="139">
        <f>'Прил.2'!I187</f>
        <v>3359.28</v>
      </c>
      <c r="J88" s="139">
        <f>I88</f>
        <v>3359.28</v>
      </c>
      <c r="K88" s="139">
        <f>'Прил.2'!K187</f>
        <v>3359.28</v>
      </c>
      <c r="L88" s="139">
        <f t="shared" si="7"/>
        <v>100</v>
      </c>
    </row>
    <row r="89" s="21" customFormat="1" ht="24" customHeight="1" hidden="1"/>
    <row r="90" s="21" customFormat="1" ht="24" customHeight="1" hidden="1"/>
    <row r="91" s="21" customFormat="1" ht="24" customHeight="1" hidden="1"/>
    <row r="92" spans="1:12" s="21" customFormat="1" ht="36.75" customHeight="1">
      <c r="A92" s="41">
        <v>3</v>
      </c>
      <c r="B92" s="155" t="s">
        <v>223</v>
      </c>
      <c r="C92" s="144"/>
      <c r="D92" s="140"/>
      <c r="E92" s="140"/>
      <c r="F92" s="154" t="s">
        <v>253</v>
      </c>
      <c r="G92" s="140"/>
      <c r="H92" s="141"/>
      <c r="I92" s="151">
        <f aca="true" t="shared" si="8" ref="I92:K95">I93</f>
        <v>4000</v>
      </c>
      <c r="J92" s="151">
        <f t="shared" si="8"/>
        <v>4000</v>
      </c>
      <c r="K92" s="151">
        <f t="shared" si="8"/>
        <v>0</v>
      </c>
      <c r="L92" s="151">
        <f t="shared" si="7"/>
        <v>0</v>
      </c>
    </row>
    <row r="93" spans="1:12" s="21" customFormat="1" ht="12.75">
      <c r="A93" s="42"/>
      <c r="B93" s="109" t="s">
        <v>333</v>
      </c>
      <c r="C93" s="144"/>
      <c r="D93" s="140"/>
      <c r="E93" s="140"/>
      <c r="F93" s="71" t="s">
        <v>254</v>
      </c>
      <c r="G93" s="140"/>
      <c r="H93" s="141"/>
      <c r="I93" s="139">
        <f>I94+I97</f>
        <v>4000</v>
      </c>
      <c r="J93" s="139">
        <f>J94+J97</f>
        <v>4000</v>
      </c>
      <c r="K93" s="139">
        <f>K94+K97</f>
        <v>0</v>
      </c>
      <c r="L93" s="139">
        <f t="shared" si="7"/>
        <v>0</v>
      </c>
    </row>
    <row r="94" spans="1:12" s="21" customFormat="1" ht="39.75" customHeight="1">
      <c r="A94" s="42"/>
      <c r="B94" s="68" t="s">
        <v>256</v>
      </c>
      <c r="C94" s="144"/>
      <c r="D94" s="140"/>
      <c r="E94" s="140"/>
      <c r="F94" s="71" t="s">
        <v>255</v>
      </c>
      <c r="G94" s="140"/>
      <c r="H94" s="141"/>
      <c r="I94" s="139">
        <f t="shared" si="8"/>
        <v>4000</v>
      </c>
      <c r="J94" s="139">
        <f t="shared" si="8"/>
        <v>4000</v>
      </c>
      <c r="K94" s="139">
        <f t="shared" si="8"/>
        <v>0</v>
      </c>
      <c r="L94" s="139">
        <f t="shared" si="7"/>
        <v>0</v>
      </c>
    </row>
    <row r="95" spans="1:12" s="21" customFormat="1" ht="23.25" customHeight="1">
      <c r="A95" s="42"/>
      <c r="B95" s="67" t="s">
        <v>66</v>
      </c>
      <c r="C95" s="144"/>
      <c r="D95" s="140"/>
      <c r="E95" s="140"/>
      <c r="F95" s="140" t="s">
        <v>257</v>
      </c>
      <c r="G95" s="140"/>
      <c r="H95" s="141"/>
      <c r="I95" s="139">
        <f t="shared" si="8"/>
        <v>4000</v>
      </c>
      <c r="J95" s="139">
        <f t="shared" si="8"/>
        <v>4000</v>
      </c>
      <c r="K95" s="139">
        <f t="shared" si="8"/>
        <v>0</v>
      </c>
      <c r="L95" s="139">
        <f t="shared" si="7"/>
        <v>0</v>
      </c>
    </row>
    <row r="96" spans="1:12" s="21" customFormat="1" ht="24.75" customHeight="1">
      <c r="A96" s="42"/>
      <c r="B96" s="67" t="s">
        <v>258</v>
      </c>
      <c r="C96" s="144"/>
      <c r="D96" s="140"/>
      <c r="E96" s="140"/>
      <c r="F96" s="140" t="s">
        <v>257</v>
      </c>
      <c r="G96" s="140" t="s">
        <v>144</v>
      </c>
      <c r="H96" s="141"/>
      <c r="I96" s="139">
        <f>'Прил.2'!I117</f>
        <v>4000</v>
      </c>
      <c r="J96" s="139">
        <f>I96</f>
        <v>4000</v>
      </c>
      <c r="K96" s="139">
        <f>'Прил.2'!K117</f>
        <v>0</v>
      </c>
      <c r="L96" s="139">
        <f t="shared" si="7"/>
        <v>0</v>
      </c>
    </row>
    <row r="97" spans="1:12" s="21" customFormat="1" ht="12.75" hidden="1">
      <c r="A97" s="42"/>
      <c r="B97" s="67" t="s">
        <v>334</v>
      </c>
      <c r="C97" s="144"/>
      <c r="D97" s="140"/>
      <c r="E97" s="140"/>
      <c r="F97" s="140" t="s">
        <v>336</v>
      </c>
      <c r="G97" s="140"/>
      <c r="H97" s="141"/>
      <c r="I97" s="139">
        <f aca="true" t="shared" si="9" ref="I97:K98">I98</f>
        <v>0</v>
      </c>
      <c r="J97" s="139">
        <f t="shared" si="9"/>
        <v>0</v>
      </c>
      <c r="K97" s="139">
        <f t="shared" si="9"/>
        <v>0</v>
      </c>
      <c r="L97" s="139" t="e">
        <f t="shared" si="7"/>
        <v>#DIV/0!</v>
      </c>
    </row>
    <row r="98" spans="1:12" s="21" customFormat="1" ht="12.75" hidden="1">
      <c r="A98" s="42"/>
      <c r="B98" s="72" t="s">
        <v>335</v>
      </c>
      <c r="C98" s="144"/>
      <c r="D98" s="140"/>
      <c r="E98" s="140"/>
      <c r="F98" s="140" t="s">
        <v>337</v>
      </c>
      <c r="G98" s="140"/>
      <c r="H98" s="141"/>
      <c r="I98" s="139">
        <f t="shared" si="9"/>
        <v>0</v>
      </c>
      <c r="J98" s="139">
        <f t="shared" si="9"/>
        <v>0</v>
      </c>
      <c r="K98" s="139">
        <f t="shared" si="9"/>
        <v>0</v>
      </c>
      <c r="L98" s="139" t="e">
        <f t="shared" si="7"/>
        <v>#DIV/0!</v>
      </c>
    </row>
    <row r="99" spans="1:12" s="21" customFormat="1" ht="23.25" customHeight="1" hidden="1">
      <c r="A99" s="42"/>
      <c r="B99" s="67" t="s">
        <v>258</v>
      </c>
      <c r="C99" s="144"/>
      <c r="D99" s="140"/>
      <c r="E99" s="140"/>
      <c r="F99" s="140" t="s">
        <v>337</v>
      </c>
      <c r="G99" s="140" t="s">
        <v>144</v>
      </c>
      <c r="H99" s="141"/>
      <c r="I99" s="139"/>
      <c r="J99" s="139"/>
      <c r="K99" s="139"/>
      <c r="L99" s="139" t="e">
        <f t="shared" si="7"/>
        <v>#DIV/0!</v>
      </c>
    </row>
    <row r="100" spans="1:12" s="21" customFormat="1" ht="27" customHeight="1">
      <c r="A100" s="41">
        <v>4</v>
      </c>
      <c r="B100" s="155" t="s">
        <v>224</v>
      </c>
      <c r="C100" s="144"/>
      <c r="D100" s="140"/>
      <c r="E100" s="140"/>
      <c r="F100" s="154" t="s">
        <v>280</v>
      </c>
      <c r="G100" s="137"/>
      <c r="H100" s="138"/>
      <c r="I100" s="151">
        <f>I105</f>
        <v>140850132.07</v>
      </c>
      <c r="J100" s="151">
        <f>J105</f>
        <v>140850132.07</v>
      </c>
      <c r="K100" s="151">
        <f>K105</f>
        <v>135199073.45999998</v>
      </c>
      <c r="L100" s="151">
        <f t="shared" si="7"/>
        <v>95.98789257280103</v>
      </c>
    </row>
    <row r="101" spans="1:12" s="21" customFormat="1" ht="12.75" hidden="1">
      <c r="A101" s="42"/>
      <c r="B101" s="109"/>
      <c r="C101" s="144"/>
      <c r="D101" s="140"/>
      <c r="E101" s="140"/>
      <c r="F101" s="140"/>
      <c r="G101" s="140"/>
      <c r="H101" s="141"/>
      <c r="I101" s="139"/>
      <c r="J101" s="139"/>
      <c r="K101" s="139"/>
      <c r="L101" s="134" t="e">
        <f t="shared" si="7"/>
        <v>#DIV/0!</v>
      </c>
    </row>
    <row r="102" spans="1:12" s="21" customFormat="1" ht="12.75" hidden="1">
      <c r="A102" s="42"/>
      <c r="B102" s="109"/>
      <c r="C102" s="144"/>
      <c r="D102" s="140"/>
      <c r="E102" s="140"/>
      <c r="F102" s="140"/>
      <c r="G102" s="140"/>
      <c r="H102" s="141"/>
      <c r="I102" s="139"/>
      <c r="J102" s="139"/>
      <c r="K102" s="139"/>
      <c r="L102" s="134" t="e">
        <f t="shared" si="7"/>
        <v>#DIV/0!</v>
      </c>
    </row>
    <row r="103" spans="1:12" s="21" customFormat="1" ht="12.75" hidden="1">
      <c r="A103" s="42"/>
      <c r="B103" s="109"/>
      <c r="C103" s="144"/>
      <c r="D103" s="140"/>
      <c r="E103" s="140"/>
      <c r="F103" s="140"/>
      <c r="G103" s="140"/>
      <c r="H103" s="141"/>
      <c r="I103" s="139"/>
      <c r="J103" s="139"/>
      <c r="K103" s="139"/>
      <c r="L103" s="134" t="e">
        <f t="shared" si="7"/>
        <v>#DIV/0!</v>
      </c>
    </row>
    <row r="104" spans="1:12" s="21" customFormat="1" ht="12.75" hidden="1">
      <c r="A104" s="42"/>
      <c r="B104" s="109"/>
      <c r="C104" s="144"/>
      <c r="D104" s="140"/>
      <c r="E104" s="140"/>
      <c r="F104" s="140"/>
      <c r="G104" s="140"/>
      <c r="H104" s="141"/>
      <c r="I104" s="139"/>
      <c r="J104" s="139"/>
      <c r="K104" s="139"/>
      <c r="L104" s="134" t="e">
        <f t="shared" si="7"/>
        <v>#DIV/0!</v>
      </c>
    </row>
    <row r="105" spans="1:12" s="21" customFormat="1" ht="15" customHeight="1">
      <c r="A105" s="42"/>
      <c r="B105" s="109" t="s">
        <v>333</v>
      </c>
      <c r="C105" s="144"/>
      <c r="D105" s="140"/>
      <c r="E105" s="140"/>
      <c r="F105" s="71" t="s">
        <v>281</v>
      </c>
      <c r="G105" s="140"/>
      <c r="H105" s="141"/>
      <c r="I105" s="139">
        <f aca="true" t="shared" si="10" ref="I105:K107">I106</f>
        <v>140850132.07</v>
      </c>
      <c r="J105" s="139">
        <f t="shared" si="10"/>
        <v>140850132.07</v>
      </c>
      <c r="K105" s="139">
        <f t="shared" si="10"/>
        <v>135199073.45999998</v>
      </c>
      <c r="L105" s="139">
        <f t="shared" si="7"/>
        <v>95.98789257280103</v>
      </c>
    </row>
    <row r="106" spans="1:12" s="21" customFormat="1" ht="32.25">
      <c r="A106" s="42"/>
      <c r="B106" s="69" t="s">
        <v>283</v>
      </c>
      <c r="C106" s="144"/>
      <c r="D106" s="140"/>
      <c r="E106" s="140"/>
      <c r="F106" s="71" t="s">
        <v>282</v>
      </c>
      <c r="G106" s="140"/>
      <c r="H106" s="141"/>
      <c r="I106" s="139">
        <f>I107+I110+I112+I114</f>
        <v>140850132.07</v>
      </c>
      <c r="J106" s="139">
        <f>I106</f>
        <v>140850132.07</v>
      </c>
      <c r="K106" s="139">
        <f>K107+K110+K112+K114</f>
        <v>135199073.45999998</v>
      </c>
      <c r="L106" s="139">
        <f t="shared" si="7"/>
        <v>95.98789257280103</v>
      </c>
    </row>
    <row r="107" spans="1:12" s="21" customFormat="1" ht="35.25" customHeight="1">
      <c r="A107" s="42"/>
      <c r="B107" s="69" t="s">
        <v>225</v>
      </c>
      <c r="C107" s="144"/>
      <c r="D107" s="140"/>
      <c r="E107" s="140"/>
      <c r="F107" s="140" t="s">
        <v>284</v>
      </c>
      <c r="G107" s="140"/>
      <c r="H107" s="141"/>
      <c r="I107" s="139">
        <f t="shared" si="10"/>
        <v>1325334.14</v>
      </c>
      <c r="J107" s="139">
        <f t="shared" si="10"/>
        <v>1325334.14</v>
      </c>
      <c r="K107" s="139">
        <f t="shared" si="10"/>
        <v>1216041.46</v>
      </c>
      <c r="L107" s="139">
        <f t="shared" si="7"/>
        <v>91.75357544173728</v>
      </c>
    </row>
    <row r="108" spans="1:12" s="21" customFormat="1" ht="24" customHeight="1">
      <c r="A108" s="42"/>
      <c r="B108" s="67" t="s">
        <v>258</v>
      </c>
      <c r="C108" s="144"/>
      <c r="D108" s="140"/>
      <c r="E108" s="140"/>
      <c r="F108" s="140" t="s">
        <v>284</v>
      </c>
      <c r="G108" s="140" t="s">
        <v>144</v>
      </c>
      <c r="H108" s="141"/>
      <c r="I108" s="139">
        <f>'Прил.2'!I203</f>
        <v>1325334.14</v>
      </c>
      <c r="J108" s="139">
        <f aca="true" t="shared" si="11" ref="J108:J114">I108</f>
        <v>1325334.14</v>
      </c>
      <c r="K108" s="139">
        <f>'Прил.2'!K203</f>
        <v>1216041.46</v>
      </c>
      <c r="L108" s="139">
        <f t="shared" si="7"/>
        <v>91.75357544173728</v>
      </c>
    </row>
    <row r="109" spans="1:12" s="21" customFormat="1" ht="40.5" customHeight="1">
      <c r="A109" s="42"/>
      <c r="B109" s="67" t="s">
        <v>460</v>
      </c>
      <c r="C109" s="144"/>
      <c r="D109" s="140"/>
      <c r="E109" s="140"/>
      <c r="F109" s="140" t="s">
        <v>453</v>
      </c>
      <c r="G109" s="140"/>
      <c r="H109" s="141"/>
      <c r="I109" s="139">
        <f>I110</f>
        <v>311684</v>
      </c>
      <c r="J109" s="139">
        <f t="shared" si="11"/>
        <v>311684</v>
      </c>
      <c r="K109" s="139">
        <f>K110</f>
        <v>311684</v>
      </c>
      <c r="L109" s="139">
        <f t="shared" si="7"/>
        <v>100</v>
      </c>
    </row>
    <row r="110" spans="1:12" s="21" customFormat="1" ht="24" customHeight="1">
      <c r="A110" s="42"/>
      <c r="B110" s="67" t="s">
        <v>258</v>
      </c>
      <c r="C110" s="144"/>
      <c r="D110" s="140"/>
      <c r="E110" s="140"/>
      <c r="F110" s="140" t="s">
        <v>453</v>
      </c>
      <c r="G110" s="140" t="s">
        <v>144</v>
      </c>
      <c r="H110" s="141"/>
      <c r="I110" s="139">
        <f>'Прил.2'!I222</f>
        <v>311684</v>
      </c>
      <c r="J110" s="139">
        <f t="shared" si="11"/>
        <v>311684</v>
      </c>
      <c r="K110" s="139">
        <f>'Прил.2'!K222</f>
        <v>311684</v>
      </c>
      <c r="L110" s="139">
        <f t="shared" si="7"/>
        <v>100</v>
      </c>
    </row>
    <row r="111" spans="1:12" s="21" customFormat="1" ht="24" customHeight="1">
      <c r="A111" s="42"/>
      <c r="B111" s="67" t="s">
        <v>456</v>
      </c>
      <c r="C111" s="144"/>
      <c r="D111" s="140"/>
      <c r="E111" s="140"/>
      <c r="F111" s="140" t="s">
        <v>457</v>
      </c>
      <c r="G111" s="140"/>
      <c r="H111" s="141"/>
      <c r="I111" s="139">
        <f>I112</f>
        <v>100000000</v>
      </c>
      <c r="J111" s="139">
        <f t="shared" si="11"/>
        <v>100000000</v>
      </c>
      <c r="K111" s="139">
        <f>K112</f>
        <v>99839987</v>
      </c>
      <c r="L111" s="139">
        <f t="shared" si="7"/>
        <v>99.839987</v>
      </c>
    </row>
    <row r="112" spans="1:12" s="21" customFormat="1" ht="24" customHeight="1">
      <c r="A112" s="42"/>
      <c r="B112" s="67" t="s">
        <v>420</v>
      </c>
      <c r="C112" s="144"/>
      <c r="D112" s="140"/>
      <c r="E112" s="140"/>
      <c r="F112" s="140" t="s">
        <v>457</v>
      </c>
      <c r="G112" s="140" t="s">
        <v>410</v>
      </c>
      <c r="H112" s="141"/>
      <c r="I112" s="139">
        <f>'Прил.2'!I224</f>
        <v>100000000</v>
      </c>
      <c r="J112" s="139">
        <f t="shared" si="11"/>
        <v>100000000</v>
      </c>
      <c r="K112" s="139">
        <f>'Прил.2'!K224</f>
        <v>99839987</v>
      </c>
      <c r="L112" s="139">
        <f t="shared" si="7"/>
        <v>99.839987</v>
      </c>
    </row>
    <row r="113" spans="1:12" s="21" customFormat="1" ht="24" customHeight="1">
      <c r="A113" s="42"/>
      <c r="B113" s="67" t="s">
        <v>458</v>
      </c>
      <c r="C113" s="144"/>
      <c r="D113" s="140"/>
      <c r="E113" s="140"/>
      <c r="F113" s="140" t="s">
        <v>459</v>
      </c>
      <c r="G113" s="140"/>
      <c r="H113" s="141"/>
      <c r="I113" s="139">
        <f>I114</f>
        <v>39213113.93</v>
      </c>
      <c r="J113" s="139">
        <f t="shared" si="11"/>
        <v>39213113.93</v>
      </c>
      <c r="K113" s="139">
        <f>K114</f>
        <v>33831361</v>
      </c>
      <c r="L113" s="139">
        <f t="shared" si="7"/>
        <v>86.27562978138626</v>
      </c>
    </row>
    <row r="114" spans="1:12" s="21" customFormat="1" ht="24" customHeight="1">
      <c r="A114" s="42"/>
      <c r="B114" s="67" t="s">
        <v>258</v>
      </c>
      <c r="C114" s="144"/>
      <c r="D114" s="140"/>
      <c r="E114" s="140"/>
      <c r="F114" s="140" t="s">
        <v>459</v>
      </c>
      <c r="G114" s="140" t="s">
        <v>144</v>
      </c>
      <c r="H114" s="141"/>
      <c r="I114" s="139">
        <f>'Прил.2'!I226</f>
        <v>39213113.93</v>
      </c>
      <c r="J114" s="139">
        <f t="shared" si="11"/>
        <v>39213113.93</v>
      </c>
      <c r="K114" s="139">
        <f>'Прил.2'!K226</f>
        <v>33831361</v>
      </c>
      <c r="L114" s="139">
        <f t="shared" si="7"/>
        <v>86.27562978138626</v>
      </c>
    </row>
    <row r="115" spans="1:12" s="21" customFormat="1" ht="36.75" customHeight="1" hidden="1">
      <c r="A115" s="41">
        <v>6</v>
      </c>
      <c r="B115" s="155" t="s">
        <v>226</v>
      </c>
      <c r="C115" s="144"/>
      <c r="D115" s="140"/>
      <c r="E115" s="140"/>
      <c r="F115" s="154" t="s">
        <v>285</v>
      </c>
      <c r="G115" s="140"/>
      <c r="H115" s="141"/>
      <c r="I115" s="151">
        <f aca="true" t="shared" si="12" ref="I115:K118">I116</f>
        <v>0</v>
      </c>
      <c r="J115" s="151">
        <f t="shared" si="12"/>
        <v>0</v>
      </c>
      <c r="K115" s="151">
        <f t="shared" si="12"/>
        <v>0</v>
      </c>
      <c r="L115" s="151" t="e">
        <f t="shared" si="7"/>
        <v>#DIV/0!</v>
      </c>
    </row>
    <row r="116" spans="1:12" s="21" customFormat="1" ht="12.75" hidden="1">
      <c r="A116" s="42"/>
      <c r="B116" s="109" t="s">
        <v>333</v>
      </c>
      <c r="C116" s="144"/>
      <c r="D116" s="140"/>
      <c r="E116" s="140"/>
      <c r="F116" s="140" t="s">
        <v>286</v>
      </c>
      <c r="G116" s="140"/>
      <c r="H116" s="141"/>
      <c r="I116" s="139">
        <f t="shared" si="12"/>
        <v>0</v>
      </c>
      <c r="J116" s="139">
        <f>I116</f>
        <v>0</v>
      </c>
      <c r="K116" s="139">
        <f t="shared" si="12"/>
        <v>0</v>
      </c>
      <c r="L116" s="139" t="e">
        <f t="shared" si="7"/>
        <v>#DIV/0!</v>
      </c>
    </row>
    <row r="117" spans="1:12" s="21" customFormat="1" ht="24" customHeight="1" hidden="1">
      <c r="A117" s="42"/>
      <c r="B117" s="67" t="s">
        <v>288</v>
      </c>
      <c r="C117" s="144"/>
      <c r="D117" s="140"/>
      <c r="E117" s="140"/>
      <c r="F117" s="140" t="s">
        <v>287</v>
      </c>
      <c r="G117" s="140"/>
      <c r="H117" s="141"/>
      <c r="I117" s="139">
        <f t="shared" si="12"/>
        <v>0</v>
      </c>
      <c r="J117" s="139">
        <f>I117</f>
        <v>0</v>
      </c>
      <c r="K117" s="139">
        <f t="shared" si="12"/>
        <v>0</v>
      </c>
      <c r="L117" s="139" t="e">
        <f t="shared" si="7"/>
        <v>#DIV/0!</v>
      </c>
    </row>
    <row r="118" spans="1:12" s="21" customFormat="1" ht="12" customHeight="1" hidden="1">
      <c r="A118" s="42"/>
      <c r="B118" s="67" t="s">
        <v>87</v>
      </c>
      <c r="C118" s="144"/>
      <c r="D118" s="140"/>
      <c r="E118" s="140"/>
      <c r="F118" s="140" t="s">
        <v>289</v>
      </c>
      <c r="G118" s="140"/>
      <c r="H118" s="141"/>
      <c r="I118" s="139">
        <f t="shared" si="12"/>
        <v>0</v>
      </c>
      <c r="J118" s="139">
        <f t="shared" si="12"/>
        <v>0</v>
      </c>
      <c r="K118" s="139">
        <f t="shared" si="12"/>
        <v>0</v>
      </c>
      <c r="L118" s="139" t="e">
        <f t="shared" si="7"/>
        <v>#DIV/0!</v>
      </c>
    </row>
    <row r="119" spans="1:12" s="21" customFormat="1" ht="24" customHeight="1" hidden="1">
      <c r="A119" s="42"/>
      <c r="B119" s="67" t="s">
        <v>258</v>
      </c>
      <c r="C119" s="144"/>
      <c r="D119" s="140"/>
      <c r="E119" s="140"/>
      <c r="F119" s="140" t="s">
        <v>289</v>
      </c>
      <c r="G119" s="140" t="s">
        <v>144</v>
      </c>
      <c r="H119" s="141"/>
      <c r="I119" s="139"/>
      <c r="J119" s="139">
        <f>I119</f>
        <v>0</v>
      </c>
      <c r="K119" s="139"/>
      <c r="L119" s="139" t="e">
        <f t="shared" si="7"/>
        <v>#DIV/0!</v>
      </c>
    </row>
    <row r="120" spans="1:12" s="21" customFormat="1" ht="24" customHeight="1" hidden="1">
      <c r="A120" s="42"/>
      <c r="B120" s="67"/>
      <c r="C120" s="144"/>
      <c r="D120" s="140"/>
      <c r="E120" s="140"/>
      <c r="F120" s="140"/>
      <c r="G120" s="140"/>
      <c r="H120" s="141"/>
      <c r="I120" s="139"/>
      <c r="J120" s="139"/>
      <c r="K120" s="139"/>
      <c r="L120" s="139"/>
    </row>
    <row r="121" spans="1:12" s="21" customFormat="1" ht="24" customHeight="1" hidden="1">
      <c r="A121" s="42"/>
      <c r="B121" s="67"/>
      <c r="C121" s="144"/>
      <c r="D121" s="140"/>
      <c r="E121" s="140"/>
      <c r="F121" s="140"/>
      <c r="G121" s="140"/>
      <c r="H121" s="141"/>
      <c r="I121" s="139"/>
      <c r="J121" s="139"/>
      <c r="K121" s="139"/>
      <c r="L121" s="139"/>
    </row>
    <row r="122" spans="1:12" s="21" customFormat="1" ht="35.25" customHeight="1">
      <c r="A122" s="41">
        <v>5</v>
      </c>
      <c r="B122" s="155" t="s">
        <v>227</v>
      </c>
      <c r="C122" s="144"/>
      <c r="D122" s="140"/>
      <c r="E122" s="140"/>
      <c r="F122" s="154" t="s">
        <v>240</v>
      </c>
      <c r="G122" s="137"/>
      <c r="H122" s="138"/>
      <c r="I122" s="151">
        <f>I123</f>
        <v>4905816.72</v>
      </c>
      <c r="J122" s="151">
        <f>J123</f>
        <v>4905816.72</v>
      </c>
      <c r="K122" s="151">
        <f>K123</f>
        <v>4833257.1</v>
      </c>
      <c r="L122" s="151">
        <f t="shared" si="7"/>
        <v>98.52094719103162</v>
      </c>
    </row>
    <row r="123" spans="1:12" s="21" customFormat="1" ht="12.75">
      <c r="A123" s="42"/>
      <c r="B123" s="109" t="s">
        <v>333</v>
      </c>
      <c r="C123" s="144"/>
      <c r="D123" s="140"/>
      <c r="E123" s="140"/>
      <c r="F123" s="71" t="s">
        <v>241</v>
      </c>
      <c r="G123" s="140"/>
      <c r="H123" s="141"/>
      <c r="I123" s="139">
        <f>I126+I129+I130+I131+I133+I135+I140+I143+I146+I152+I155+I159+I141+I162</f>
        <v>4905816.72</v>
      </c>
      <c r="J123" s="139">
        <f>I123</f>
        <v>4905816.72</v>
      </c>
      <c r="K123" s="139">
        <f>K126+K129+K130+K131+K133+K135+K140+K143+K149+K152+K155+K141+K159+K162+K146</f>
        <v>4833257.1</v>
      </c>
      <c r="L123" s="139">
        <f t="shared" si="7"/>
        <v>98.52094719103162</v>
      </c>
    </row>
    <row r="124" spans="1:12" s="21" customFormat="1" ht="24" customHeight="1">
      <c r="A124" s="42"/>
      <c r="B124" s="67" t="s">
        <v>243</v>
      </c>
      <c r="C124" s="144"/>
      <c r="D124" s="140"/>
      <c r="E124" s="140"/>
      <c r="F124" s="71" t="s">
        <v>242</v>
      </c>
      <c r="G124" s="140"/>
      <c r="H124" s="141"/>
      <c r="I124" s="139">
        <f aca="true" t="shared" si="13" ref="I124:K125">I125</f>
        <v>692700</v>
      </c>
      <c r="J124" s="139">
        <f t="shared" si="13"/>
        <v>692700</v>
      </c>
      <c r="K124" s="139">
        <f t="shared" si="13"/>
        <v>692699.94</v>
      </c>
      <c r="L124" s="139">
        <f t="shared" si="7"/>
        <v>99.99999133824166</v>
      </c>
    </row>
    <row r="125" spans="1:12" s="21" customFormat="1" ht="15.75" customHeight="1">
      <c r="A125" s="42"/>
      <c r="B125" s="111" t="s">
        <v>20</v>
      </c>
      <c r="C125" s="144"/>
      <c r="D125" s="140"/>
      <c r="E125" s="140"/>
      <c r="F125" s="140" t="s">
        <v>244</v>
      </c>
      <c r="G125" s="140"/>
      <c r="H125" s="141"/>
      <c r="I125" s="139">
        <f t="shared" si="13"/>
        <v>692700</v>
      </c>
      <c r="J125" s="139">
        <f>I125</f>
        <v>692700</v>
      </c>
      <c r="K125" s="139">
        <f>'Прил.2'!K27</f>
        <v>692699.94</v>
      </c>
      <c r="L125" s="139">
        <f t="shared" si="7"/>
        <v>99.99999133824166</v>
      </c>
    </row>
    <row r="126" spans="1:12" s="21" customFormat="1" ht="43.5">
      <c r="A126" s="42"/>
      <c r="B126" s="111" t="s">
        <v>21</v>
      </c>
      <c r="C126" s="144"/>
      <c r="D126" s="140"/>
      <c r="E126" s="140"/>
      <c r="F126" s="140" t="s">
        <v>244</v>
      </c>
      <c r="G126" s="140" t="s">
        <v>143</v>
      </c>
      <c r="H126" s="141"/>
      <c r="I126" s="139">
        <f>'Прил.2'!I27</f>
        <v>692700</v>
      </c>
      <c r="J126" s="139">
        <f>I126</f>
        <v>692700</v>
      </c>
      <c r="K126" s="139">
        <f>'Прил.2'!K27</f>
        <v>692699.94</v>
      </c>
      <c r="L126" s="139">
        <f t="shared" si="7"/>
        <v>99.99999133824166</v>
      </c>
    </row>
    <row r="127" spans="1:12" s="21" customFormat="1" ht="24" customHeight="1">
      <c r="A127" s="42"/>
      <c r="B127" s="67" t="s">
        <v>246</v>
      </c>
      <c r="C127" s="144"/>
      <c r="D127" s="140"/>
      <c r="E127" s="140"/>
      <c r="F127" s="140" t="s">
        <v>245</v>
      </c>
      <c r="G127" s="140"/>
      <c r="H127" s="141"/>
      <c r="I127" s="139">
        <f>I128+I134+I139+I142+I132</f>
        <v>4018266.72</v>
      </c>
      <c r="J127" s="139">
        <f>J128+J134+J139+J142+J132</f>
        <v>4018266.72</v>
      </c>
      <c r="K127" s="139">
        <f>K128+K134+K139+K142+K132</f>
        <v>3945707.1600000006</v>
      </c>
      <c r="L127" s="139">
        <f t="shared" si="7"/>
        <v>98.19425724930475</v>
      </c>
    </row>
    <row r="128" spans="1:12" s="21" customFormat="1" ht="12.75" customHeight="1">
      <c r="A128" s="42"/>
      <c r="B128" s="111" t="s">
        <v>20</v>
      </c>
      <c r="C128" s="144"/>
      <c r="D128" s="140"/>
      <c r="E128" s="140"/>
      <c r="F128" s="140" t="s">
        <v>247</v>
      </c>
      <c r="G128" s="140"/>
      <c r="H128" s="141"/>
      <c r="I128" s="139">
        <f>I129+I130+I131</f>
        <v>3475000</v>
      </c>
      <c r="J128" s="139">
        <f>J129+J130+J131</f>
        <v>3475000</v>
      </c>
      <c r="K128" s="139">
        <f>K129+K130+K131</f>
        <v>3416144.5100000002</v>
      </c>
      <c r="L128" s="139">
        <f t="shared" si="7"/>
        <v>98.30631683453238</v>
      </c>
    </row>
    <row r="129" spans="1:12" s="21" customFormat="1" ht="46.5" customHeight="1">
      <c r="A129" s="42"/>
      <c r="B129" s="111" t="s">
        <v>21</v>
      </c>
      <c r="C129" s="144"/>
      <c r="D129" s="140"/>
      <c r="E129" s="140"/>
      <c r="F129" s="140" t="s">
        <v>247</v>
      </c>
      <c r="G129" s="140" t="s">
        <v>143</v>
      </c>
      <c r="H129" s="141"/>
      <c r="I129" s="139">
        <f>'Прил.2'!I39</f>
        <v>2886200</v>
      </c>
      <c r="J129" s="139">
        <f>I129</f>
        <v>2886200</v>
      </c>
      <c r="K129" s="139">
        <f>'Прил.2'!K39</f>
        <v>2856856.56</v>
      </c>
      <c r="L129" s="139">
        <f t="shared" si="7"/>
        <v>98.98331924329568</v>
      </c>
    </row>
    <row r="130" spans="1:12" s="21" customFormat="1" ht="24" customHeight="1">
      <c r="A130" s="42"/>
      <c r="B130" s="67" t="s">
        <v>258</v>
      </c>
      <c r="C130" s="144"/>
      <c r="D130" s="140"/>
      <c r="E130" s="140"/>
      <c r="F130" s="140" t="s">
        <v>247</v>
      </c>
      <c r="G130" s="140" t="s">
        <v>144</v>
      </c>
      <c r="H130" s="141"/>
      <c r="I130" s="139">
        <f>'Прил.2'!I50</f>
        <v>560343.8</v>
      </c>
      <c r="J130" s="139">
        <f>I130</f>
        <v>560343.8</v>
      </c>
      <c r="K130" s="139">
        <f>'Прил.2'!K50</f>
        <v>530831.75</v>
      </c>
      <c r="L130" s="139">
        <f t="shared" si="7"/>
        <v>94.73322449539015</v>
      </c>
    </row>
    <row r="131" spans="1:12" s="21" customFormat="1" ht="12.75">
      <c r="A131" s="42"/>
      <c r="B131" s="67" t="s">
        <v>42</v>
      </c>
      <c r="C131" s="144"/>
      <c r="D131" s="140"/>
      <c r="E131" s="140"/>
      <c r="F131" s="140" t="s">
        <v>247</v>
      </c>
      <c r="G131" s="140" t="s">
        <v>145</v>
      </c>
      <c r="H131" s="141"/>
      <c r="I131" s="139">
        <f>'Прил.2'!I61</f>
        <v>28456.2</v>
      </c>
      <c r="J131" s="139">
        <f>I131</f>
        <v>28456.2</v>
      </c>
      <c r="K131" s="139">
        <f>'Прил.2'!K61</f>
        <v>28456.2</v>
      </c>
      <c r="L131" s="139">
        <f t="shared" si="7"/>
        <v>100</v>
      </c>
    </row>
    <row r="132" spans="1:12" s="21" customFormat="1" ht="23.25" customHeight="1">
      <c r="A132" s="42"/>
      <c r="B132" s="67" t="s">
        <v>417</v>
      </c>
      <c r="C132" s="144"/>
      <c r="D132" s="140"/>
      <c r="E132" s="140"/>
      <c r="F132" s="140" t="s">
        <v>338</v>
      </c>
      <c r="G132" s="140"/>
      <c r="H132" s="141"/>
      <c r="I132" s="139">
        <f>I133</f>
        <v>236080</v>
      </c>
      <c r="J132" s="139">
        <f>J133</f>
        <v>236080</v>
      </c>
      <c r="K132" s="139">
        <f>K133</f>
        <v>236066.72</v>
      </c>
      <c r="L132" s="139">
        <f t="shared" si="7"/>
        <v>99.99437478820738</v>
      </c>
    </row>
    <row r="133" spans="1:12" s="21" customFormat="1" ht="23.25" customHeight="1">
      <c r="A133" s="42"/>
      <c r="B133" s="67" t="s">
        <v>258</v>
      </c>
      <c r="C133" s="144"/>
      <c r="D133" s="140"/>
      <c r="E133" s="140"/>
      <c r="F133" s="140" t="s">
        <v>338</v>
      </c>
      <c r="G133" s="140" t="s">
        <v>144</v>
      </c>
      <c r="H133" s="141"/>
      <c r="I133" s="139">
        <f>'Прил.2'!I130</f>
        <v>236080</v>
      </c>
      <c r="J133" s="139">
        <f>I133</f>
        <v>236080</v>
      </c>
      <c r="K133" s="139">
        <f>'Прил.2'!K130</f>
        <v>236066.72</v>
      </c>
      <c r="L133" s="139">
        <f t="shared" si="7"/>
        <v>99.99437478820738</v>
      </c>
    </row>
    <row r="134" spans="1:12" s="21" customFormat="1" ht="24.75" customHeight="1">
      <c r="A134" s="42"/>
      <c r="B134" s="67" t="s">
        <v>68</v>
      </c>
      <c r="C134" s="144"/>
      <c r="D134" s="140"/>
      <c r="E134" s="140"/>
      <c r="F134" s="140" t="s">
        <v>259</v>
      </c>
      <c r="G134" s="140"/>
      <c r="H134" s="141"/>
      <c r="I134" s="139">
        <f>I135</f>
        <v>81686.72</v>
      </c>
      <c r="J134" s="139">
        <f>J135</f>
        <v>81686.72</v>
      </c>
      <c r="K134" s="139">
        <f>K135</f>
        <v>67995.93</v>
      </c>
      <c r="L134" s="139">
        <f t="shared" si="7"/>
        <v>83.23988281081674</v>
      </c>
    </row>
    <row r="135" spans="1:12" s="21" customFormat="1" ht="24" customHeight="1">
      <c r="A135" s="42"/>
      <c r="B135" s="67" t="s">
        <v>258</v>
      </c>
      <c r="C135" s="144"/>
      <c r="D135" s="140"/>
      <c r="E135" s="140"/>
      <c r="F135" s="140" t="s">
        <v>259</v>
      </c>
      <c r="G135" s="140" t="s">
        <v>144</v>
      </c>
      <c r="H135" s="141"/>
      <c r="I135" s="139">
        <f>'Прил.2'!I132</f>
        <v>81686.72</v>
      </c>
      <c r="J135" s="139">
        <f>I135</f>
        <v>81686.72</v>
      </c>
      <c r="K135" s="139">
        <f>'Прил.2'!K132</f>
        <v>67995.93</v>
      </c>
      <c r="L135" s="139">
        <f t="shared" si="7"/>
        <v>83.23988281081674</v>
      </c>
    </row>
    <row r="136" spans="1:12" s="21" customFormat="1" ht="24" customHeight="1" hidden="1">
      <c r="A136" s="42"/>
      <c r="B136" s="67" t="s">
        <v>339</v>
      </c>
      <c r="C136" s="144"/>
      <c r="D136" s="140"/>
      <c r="E136" s="140"/>
      <c r="F136" s="140" t="s">
        <v>341</v>
      </c>
      <c r="G136" s="140"/>
      <c r="H136" s="141"/>
      <c r="I136" s="139">
        <f>I138</f>
        <v>0</v>
      </c>
      <c r="J136" s="139">
        <f>I136</f>
        <v>0</v>
      </c>
      <c r="K136" s="139">
        <f>K138</f>
        <v>0</v>
      </c>
      <c r="L136" s="139" t="e">
        <f t="shared" si="7"/>
        <v>#DIV/0!</v>
      </c>
    </row>
    <row r="137" spans="1:12" s="21" customFormat="1" ht="24" customHeight="1" hidden="1">
      <c r="A137" s="42"/>
      <c r="B137" s="67" t="s">
        <v>340</v>
      </c>
      <c r="C137" s="144"/>
      <c r="D137" s="140"/>
      <c r="E137" s="140"/>
      <c r="F137" s="140" t="s">
        <v>342</v>
      </c>
      <c r="G137" s="140"/>
      <c r="H137" s="141"/>
      <c r="I137" s="139">
        <f>I138</f>
        <v>0</v>
      </c>
      <c r="J137" s="139">
        <f>I137</f>
        <v>0</v>
      </c>
      <c r="K137" s="139">
        <f>K138</f>
        <v>0</v>
      </c>
      <c r="L137" s="139" t="e">
        <f t="shared" si="7"/>
        <v>#DIV/0!</v>
      </c>
    </row>
    <row r="138" spans="1:12" s="21" customFormat="1" ht="24" customHeight="1" hidden="1">
      <c r="A138" s="42"/>
      <c r="B138" s="67" t="s">
        <v>258</v>
      </c>
      <c r="C138" s="144"/>
      <c r="D138" s="140"/>
      <c r="E138" s="140"/>
      <c r="F138" s="140" t="s">
        <v>342</v>
      </c>
      <c r="G138" s="140" t="s">
        <v>144</v>
      </c>
      <c r="H138" s="141"/>
      <c r="I138" s="139"/>
      <c r="J138" s="139"/>
      <c r="K138" s="139"/>
      <c r="L138" s="139" t="e">
        <f t="shared" si="7"/>
        <v>#DIV/0!</v>
      </c>
    </row>
    <row r="139" spans="1:12" s="21" customFormat="1" ht="24" customHeight="1">
      <c r="A139" s="42"/>
      <c r="B139" s="156" t="s">
        <v>74</v>
      </c>
      <c r="C139" s="144"/>
      <c r="D139" s="140"/>
      <c r="E139" s="140"/>
      <c r="F139" s="140" t="s">
        <v>263</v>
      </c>
      <c r="G139" s="140"/>
      <c r="H139" s="141"/>
      <c r="I139" s="139">
        <f>I140+I141</f>
        <v>221700</v>
      </c>
      <c r="J139" s="139">
        <f>J140+J141</f>
        <v>221700</v>
      </c>
      <c r="K139" s="139">
        <f>K140+K141</f>
        <v>221700</v>
      </c>
      <c r="L139" s="139">
        <f t="shared" si="7"/>
        <v>100</v>
      </c>
    </row>
    <row r="140" spans="1:12" s="21" customFormat="1" ht="43.5">
      <c r="A140" s="42"/>
      <c r="B140" s="111" t="s">
        <v>21</v>
      </c>
      <c r="C140" s="144"/>
      <c r="D140" s="140"/>
      <c r="E140" s="140"/>
      <c r="F140" s="140" t="s">
        <v>263</v>
      </c>
      <c r="G140" s="140" t="s">
        <v>143</v>
      </c>
      <c r="H140" s="141"/>
      <c r="I140" s="139">
        <f>'Прил.2'!I157</f>
        <v>218700</v>
      </c>
      <c r="J140" s="139">
        <f>I140</f>
        <v>218700</v>
      </c>
      <c r="K140" s="139">
        <f>'Прил.2'!K157</f>
        <v>218700</v>
      </c>
      <c r="L140" s="139">
        <f t="shared" si="7"/>
        <v>100</v>
      </c>
    </row>
    <row r="141" spans="1:12" s="21" customFormat="1" ht="23.25" customHeight="1">
      <c r="A141" s="41"/>
      <c r="B141" s="67" t="s">
        <v>258</v>
      </c>
      <c r="C141" s="143"/>
      <c r="D141" s="137"/>
      <c r="E141" s="137"/>
      <c r="F141" s="140" t="s">
        <v>263</v>
      </c>
      <c r="G141" s="140" t="s">
        <v>144</v>
      </c>
      <c r="H141" s="138"/>
      <c r="I141" s="139">
        <f>'Прил.2'!I164</f>
        <v>3000</v>
      </c>
      <c r="J141" s="139">
        <f>I141</f>
        <v>3000</v>
      </c>
      <c r="K141" s="139">
        <f>'Прил.2'!K164</f>
        <v>3000</v>
      </c>
      <c r="L141" s="139">
        <f t="shared" si="7"/>
        <v>100</v>
      </c>
    </row>
    <row r="142" spans="1:12" s="21" customFormat="1" ht="32.25">
      <c r="A142" s="42"/>
      <c r="B142" s="111" t="s">
        <v>47</v>
      </c>
      <c r="C142" s="144"/>
      <c r="D142" s="140"/>
      <c r="E142" s="140"/>
      <c r="F142" s="71" t="s">
        <v>248</v>
      </c>
      <c r="G142" s="140"/>
      <c r="H142" s="141"/>
      <c r="I142" s="139">
        <f>I143</f>
        <v>3800</v>
      </c>
      <c r="J142" s="139">
        <f>J143</f>
        <v>3800</v>
      </c>
      <c r="K142" s="139">
        <f>K143</f>
        <v>3800</v>
      </c>
      <c r="L142" s="139">
        <f t="shared" si="7"/>
        <v>100</v>
      </c>
    </row>
    <row r="143" spans="1:12" s="21" customFormat="1" ht="24.75" customHeight="1">
      <c r="A143" s="213"/>
      <c r="B143" s="67" t="s">
        <v>258</v>
      </c>
      <c r="C143" s="144"/>
      <c r="D143" s="140"/>
      <c r="E143" s="140"/>
      <c r="F143" s="71" t="s">
        <v>248</v>
      </c>
      <c r="G143" s="140" t="s">
        <v>144</v>
      </c>
      <c r="H143" s="141"/>
      <c r="I143" s="139">
        <f>'Прил.2'!I70</f>
        <v>3800</v>
      </c>
      <c r="J143" s="139">
        <f>I143</f>
        <v>3800</v>
      </c>
      <c r="K143" s="139">
        <f>'Прил.2'!K70</f>
        <v>3800</v>
      </c>
      <c r="L143" s="139">
        <f t="shared" si="7"/>
        <v>100</v>
      </c>
    </row>
    <row r="144" spans="1:12" s="21" customFormat="1" ht="17.25" customHeight="1">
      <c r="A144" s="42"/>
      <c r="B144" s="109" t="s">
        <v>376</v>
      </c>
      <c r="C144" s="144"/>
      <c r="D144" s="140"/>
      <c r="E144" s="140"/>
      <c r="F144" s="71" t="s">
        <v>377</v>
      </c>
      <c r="G144" s="140"/>
      <c r="H144" s="141"/>
      <c r="I144" s="139">
        <f aca="true" t="shared" si="14" ref="I144:K145">I145</f>
        <v>100000</v>
      </c>
      <c r="J144" s="139">
        <f t="shared" si="14"/>
        <v>100000</v>
      </c>
      <c r="K144" s="139">
        <f t="shared" si="14"/>
        <v>100000</v>
      </c>
      <c r="L144" s="139">
        <f t="shared" si="7"/>
        <v>100</v>
      </c>
    </row>
    <row r="145" spans="1:12" s="21" customFormat="1" ht="27.75" customHeight="1">
      <c r="A145" s="42"/>
      <c r="B145" s="109" t="s">
        <v>481</v>
      </c>
      <c r="C145" s="144"/>
      <c r="D145" s="140"/>
      <c r="E145" s="140"/>
      <c r="F145" s="71" t="s">
        <v>447</v>
      </c>
      <c r="G145" s="140"/>
      <c r="H145" s="141"/>
      <c r="I145" s="139">
        <f t="shared" si="14"/>
        <v>100000</v>
      </c>
      <c r="J145" s="139">
        <f t="shared" si="14"/>
        <v>100000</v>
      </c>
      <c r="K145" s="139">
        <f t="shared" si="14"/>
        <v>100000</v>
      </c>
      <c r="L145" s="139">
        <f t="shared" si="7"/>
        <v>100</v>
      </c>
    </row>
    <row r="146" spans="1:12" s="21" customFormat="1" ht="18" customHeight="1">
      <c r="A146" s="42"/>
      <c r="B146" s="109" t="s">
        <v>42</v>
      </c>
      <c r="C146" s="144"/>
      <c r="D146" s="140"/>
      <c r="E146" s="140"/>
      <c r="F146" s="71" t="s">
        <v>447</v>
      </c>
      <c r="G146" s="140" t="s">
        <v>145</v>
      </c>
      <c r="H146" s="141"/>
      <c r="I146" s="139">
        <f>'Прил.2'!I104</f>
        <v>100000</v>
      </c>
      <c r="J146" s="139">
        <f>I146</f>
        <v>100000</v>
      </c>
      <c r="K146" s="139">
        <f>'Прил.2'!K104</f>
        <v>100000</v>
      </c>
      <c r="L146" s="139">
        <f t="shared" si="7"/>
        <v>100</v>
      </c>
    </row>
    <row r="147" spans="1:12" s="21" customFormat="1" ht="12.75" hidden="1">
      <c r="A147" s="205"/>
      <c r="B147" s="67" t="s">
        <v>261</v>
      </c>
      <c r="C147" s="144"/>
      <c r="D147" s="140"/>
      <c r="E147" s="140"/>
      <c r="F147" s="71" t="s">
        <v>260</v>
      </c>
      <c r="G147" s="140"/>
      <c r="H147" s="141"/>
      <c r="I147" s="139">
        <f aca="true" t="shared" si="15" ref="I147:K148">I148</f>
        <v>0</v>
      </c>
      <c r="J147" s="139">
        <f t="shared" si="15"/>
        <v>0</v>
      </c>
      <c r="K147" s="139">
        <f t="shared" si="15"/>
        <v>0</v>
      </c>
      <c r="L147" s="139" t="e">
        <f t="shared" si="7"/>
        <v>#DIV/0!</v>
      </c>
    </row>
    <row r="148" spans="1:12" s="21" customFormat="1" ht="21.75" hidden="1">
      <c r="A148" s="42"/>
      <c r="B148" s="67" t="s">
        <v>67</v>
      </c>
      <c r="C148" s="157"/>
      <c r="D148" s="158"/>
      <c r="E148" s="158"/>
      <c r="F148" s="159" t="s">
        <v>262</v>
      </c>
      <c r="G148" s="140"/>
      <c r="H148" s="141"/>
      <c r="I148" s="139">
        <f t="shared" si="15"/>
        <v>0</v>
      </c>
      <c r="J148" s="139">
        <f t="shared" si="15"/>
        <v>0</v>
      </c>
      <c r="K148" s="139">
        <f t="shared" si="15"/>
        <v>0</v>
      </c>
      <c r="L148" s="139" t="e">
        <f t="shared" si="7"/>
        <v>#DIV/0!</v>
      </c>
    </row>
    <row r="149" spans="1:12" s="21" customFormat="1" ht="24.75" customHeight="1" hidden="1">
      <c r="A149" s="42"/>
      <c r="B149" s="67" t="s">
        <v>258</v>
      </c>
      <c r="C149" s="157"/>
      <c r="D149" s="158"/>
      <c r="E149" s="158"/>
      <c r="F149" s="159" t="s">
        <v>262</v>
      </c>
      <c r="G149" s="140" t="s">
        <v>144</v>
      </c>
      <c r="H149" s="141"/>
      <c r="I149" s="139"/>
      <c r="J149" s="139"/>
      <c r="K149" s="139"/>
      <c r="L149" s="139" t="e">
        <f t="shared" si="7"/>
        <v>#DIV/0!</v>
      </c>
    </row>
    <row r="150" spans="1:12" s="21" customFormat="1" ht="21.75">
      <c r="A150" s="42"/>
      <c r="B150" s="67" t="s">
        <v>339</v>
      </c>
      <c r="C150" s="157"/>
      <c r="D150" s="158"/>
      <c r="E150" s="158"/>
      <c r="F150" s="159" t="s">
        <v>341</v>
      </c>
      <c r="G150" s="140"/>
      <c r="H150" s="141"/>
      <c r="I150" s="139">
        <f aca="true" t="shared" si="16" ref="I150:K151">I151</f>
        <v>29650</v>
      </c>
      <c r="J150" s="139">
        <f t="shared" si="16"/>
        <v>29650</v>
      </c>
      <c r="K150" s="139">
        <f t="shared" si="16"/>
        <v>29650</v>
      </c>
      <c r="L150" s="139">
        <f t="shared" si="7"/>
        <v>100</v>
      </c>
    </row>
    <row r="151" spans="1:12" s="21" customFormat="1" ht="21.75">
      <c r="A151" s="42"/>
      <c r="B151" s="68" t="s">
        <v>340</v>
      </c>
      <c r="C151" s="157"/>
      <c r="D151" s="158"/>
      <c r="E151" s="158"/>
      <c r="F151" s="159" t="s">
        <v>342</v>
      </c>
      <c r="G151" s="140"/>
      <c r="H151" s="141"/>
      <c r="I151" s="139">
        <f t="shared" si="16"/>
        <v>29650</v>
      </c>
      <c r="J151" s="139">
        <f t="shared" si="16"/>
        <v>29650</v>
      </c>
      <c r="K151" s="139">
        <f t="shared" si="16"/>
        <v>29650</v>
      </c>
      <c r="L151" s="139">
        <f t="shared" si="7"/>
        <v>100</v>
      </c>
    </row>
    <row r="152" spans="1:12" s="21" customFormat="1" ht="24" customHeight="1">
      <c r="A152" s="42"/>
      <c r="B152" s="67" t="s">
        <v>258</v>
      </c>
      <c r="C152" s="157"/>
      <c r="D152" s="158"/>
      <c r="E152" s="158"/>
      <c r="F152" s="159" t="s">
        <v>342</v>
      </c>
      <c r="G152" s="140" t="s">
        <v>144</v>
      </c>
      <c r="H152" s="141"/>
      <c r="I152" s="139">
        <f>'Прил.2'!I146</f>
        <v>29650</v>
      </c>
      <c r="J152" s="139">
        <f>I152</f>
        <v>29650</v>
      </c>
      <c r="K152" s="139">
        <f>'Прил.2'!K146</f>
        <v>29650</v>
      </c>
      <c r="L152" s="139">
        <f t="shared" si="7"/>
        <v>100</v>
      </c>
    </row>
    <row r="153" spans="1:12" s="21" customFormat="1" ht="21.75">
      <c r="A153" s="42"/>
      <c r="B153" s="67" t="s">
        <v>291</v>
      </c>
      <c r="C153" s="144"/>
      <c r="D153" s="140"/>
      <c r="E153" s="140"/>
      <c r="F153" s="140" t="s">
        <v>290</v>
      </c>
      <c r="G153" s="140"/>
      <c r="H153" s="141"/>
      <c r="I153" s="139">
        <f aca="true" t="shared" si="17" ref="I153:K154">I154</f>
        <v>30000</v>
      </c>
      <c r="J153" s="139">
        <f t="shared" si="17"/>
        <v>30000</v>
      </c>
      <c r="K153" s="139">
        <f t="shared" si="17"/>
        <v>30000</v>
      </c>
      <c r="L153" s="139">
        <f t="shared" si="7"/>
        <v>100</v>
      </c>
    </row>
    <row r="154" spans="1:12" s="21" customFormat="1" ht="21.75">
      <c r="A154" s="42"/>
      <c r="B154" s="68" t="s">
        <v>419</v>
      </c>
      <c r="C154" s="144"/>
      <c r="D154" s="140"/>
      <c r="E154" s="140"/>
      <c r="F154" s="140" t="s">
        <v>292</v>
      </c>
      <c r="G154" s="140"/>
      <c r="H154" s="141"/>
      <c r="I154" s="139">
        <f t="shared" si="17"/>
        <v>30000</v>
      </c>
      <c r="J154" s="139">
        <f t="shared" si="17"/>
        <v>30000</v>
      </c>
      <c r="K154" s="139">
        <f t="shared" si="17"/>
        <v>30000</v>
      </c>
      <c r="L154" s="139">
        <f t="shared" si="7"/>
        <v>100</v>
      </c>
    </row>
    <row r="155" spans="1:12" s="21" customFormat="1" ht="21.75">
      <c r="A155" s="42"/>
      <c r="B155" s="67" t="s">
        <v>258</v>
      </c>
      <c r="C155" s="144"/>
      <c r="D155" s="140"/>
      <c r="E155" s="140"/>
      <c r="F155" s="140" t="s">
        <v>292</v>
      </c>
      <c r="G155" s="140" t="s">
        <v>144</v>
      </c>
      <c r="H155" s="141"/>
      <c r="I155" s="139">
        <f>'Прил.2'!I232</f>
        <v>30000</v>
      </c>
      <c r="J155" s="139">
        <f>I155</f>
        <v>30000</v>
      </c>
      <c r="K155" s="139">
        <f>'Прил.2'!K232</f>
        <v>30000</v>
      </c>
      <c r="L155" s="139">
        <f t="shared" si="7"/>
        <v>100</v>
      </c>
    </row>
    <row r="156" spans="1:12" s="21" customFormat="1" ht="12.75" hidden="1">
      <c r="A156" s="42"/>
      <c r="B156" s="109"/>
      <c r="C156" s="144"/>
      <c r="D156" s="140"/>
      <c r="E156" s="140"/>
      <c r="F156" s="140"/>
      <c r="G156" s="140"/>
      <c r="H156" s="141"/>
      <c r="I156" s="139"/>
      <c r="J156" s="139"/>
      <c r="K156" s="139"/>
      <c r="L156" s="139" t="e">
        <f t="shared" si="7"/>
        <v>#DIV/0!</v>
      </c>
    </row>
    <row r="157" spans="1:12" s="21" customFormat="1" ht="21.75">
      <c r="A157" s="42"/>
      <c r="B157" s="109" t="s">
        <v>236</v>
      </c>
      <c r="C157" s="144"/>
      <c r="D157" s="140"/>
      <c r="E157" s="140"/>
      <c r="F157" s="159" t="s">
        <v>373</v>
      </c>
      <c r="G157" s="140"/>
      <c r="H157" s="141"/>
      <c r="I157" s="139">
        <f aca="true" t="shared" si="18" ref="I157:K158">I158</f>
        <v>5200</v>
      </c>
      <c r="J157" s="139">
        <f t="shared" si="18"/>
        <v>5200</v>
      </c>
      <c r="K157" s="139">
        <f t="shared" si="18"/>
        <v>5200</v>
      </c>
      <c r="L157" s="139">
        <f t="shared" si="7"/>
        <v>100</v>
      </c>
    </row>
    <row r="158" spans="1:12" s="21" customFormat="1" ht="21.75">
      <c r="A158" s="42"/>
      <c r="B158" s="109" t="s">
        <v>408</v>
      </c>
      <c r="C158" s="144"/>
      <c r="D158" s="140"/>
      <c r="E158" s="140"/>
      <c r="F158" s="159" t="s">
        <v>374</v>
      </c>
      <c r="G158" s="140"/>
      <c r="H158" s="141"/>
      <c r="I158" s="139">
        <f t="shared" si="18"/>
        <v>5200</v>
      </c>
      <c r="J158" s="139">
        <f t="shared" si="18"/>
        <v>5200</v>
      </c>
      <c r="K158" s="139">
        <f t="shared" si="18"/>
        <v>5200</v>
      </c>
      <c r="L158" s="139">
        <f t="shared" si="7"/>
        <v>100</v>
      </c>
    </row>
    <row r="159" spans="1:12" s="21" customFormat="1" ht="12.75">
      <c r="A159" s="42"/>
      <c r="B159" s="109" t="s">
        <v>52</v>
      </c>
      <c r="C159" s="144"/>
      <c r="D159" s="140"/>
      <c r="E159" s="140"/>
      <c r="F159" s="159" t="s">
        <v>374</v>
      </c>
      <c r="G159" s="140" t="s">
        <v>154</v>
      </c>
      <c r="H159" s="141"/>
      <c r="I159" s="139">
        <f>'Прил.2'!I98</f>
        <v>5200</v>
      </c>
      <c r="J159" s="139">
        <f>I159</f>
        <v>5200</v>
      </c>
      <c r="K159" s="139">
        <f>'Прил.2'!K98</f>
        <v>5200</v>
      </c>
      <c r="L159" s="139">
        <f aca="true" t="shared" si="19" ref="L159:L190">(K159/J159)*100</f>
        <v>100</v>
      </c>
    </row>
    <row r="160" spans="1:12" s="21" customFormat="1" ht="12.75">
      <c r="A160" s="42"/>
      <c r="B160" s="109" t="s">
        <v>448</v>
      </c>
      <c r="C160" s="144"/>
      <c r="D160" s="140"/>
      <c r="E160" s="140"/>
      <c r="F160" s="159" t="s">
        <v>449</v>
      </c>
      <c r="G160" s="140"/>
      <c r="H160" s="141"/>
      <c r="I160" s="139">
        <f>I162</f>
        <v>30000</v>
      </c>
      <c r="J160" s="139">
        <f>I160</f>
        <v>30000</v>
      </c>
      <c r="K160" s="139">
        <f>K162</f>
        <v>30000</v>
      </c>
      <c r="L160" s="139">
        <f t="shared" si="19"/>
        <v>100</v>
      </c>
    </row>
    <row r="161" spans="1:12" s="21" customFormat="1" ht="12.75">
      <c r="A161" s="42"/>
      <c r="B161" s="109" t="s">
        <v>335</v>
      </c>
      <c r="C161" s="144"/>
      <c r="D161" s="140"/>
      <c r="E161" s="140"/>
      <c r="F161" s="159" t="s">
        <v>450</v>
      </c>
      <c r="G161" s="140"/>
      <c r="H161" s="141"/>
      <c r="I161" s="139">
        <f>I162</f>
        <v>30000</v>
      </c>
      <c r="J161" s="139">
        <f>I161</f>
        <v>30000</v>
      </c>
      <c r="K161" s="139">
        <f>K162</f>
        <v>30000</v>
      </c>
      <c r="L161" s="139">
        <f t="shared" si="19"/>
        <v>100</v>
      </c>
    </row>
    <row r="162" spans="1:12" s="21" customFormat="1" ht="12.75">
      <c r="A162" s="42"/>
      <c r="B162" s="109" t="s">
        <v>42</v>
      </c>
      <c r="C162" s="144"/>
      <c r="D162" s="140"/>
      <c r="E162" s="140"/>
      <c r="F162" s="159" t="s">
        <v>450</v>
      </c>
      <c r="G162" s="140" t="s">
        <v>145</v>
      </c>
      <c r="H162" s="141"/>
      <c r="I162" s="139">
        <f>'Прил.2'!I149</f>
        <v>30000</v>
      </c>
      <c r="J162" s="139">
        <f>I162</f>
        <v>30000</v>
      </c>
      <c r="K162" s="139">
        <f>'Прил.2'!K149</f>
        <v>30000</v>
      </c>
      <c r="L162" s="139">
        <f t="shared" si="19"/>
        <v>100</v>
      </c>
    </row>
    <row r="163" spans="1:12" s="21" customFormat="1" ht="34.5" customHeight="1">
      <c r="A163" s="41">
        <v>6</v>
      </c>
      <c r="B163" s="155" t="s">
        <v>204</v>
      </c>
      <c r="C163" s="144"/>
      <c r="D163" s="140"/>
      <c r="E163" s="140"/>
      <c r="F163" s="154" t="s">
        <v>293</v>
      </c>
      <c r="G163" s="137"/>
      <c r="H163" s="138"/>
      <c r="I163" s="151">
        <f>I164</f>
        <v>2141226</v>
      </c>
      <c r="J163" s="151">
        <f>J164</f>
        <v>2141226</v>
      </c>
      <c r="K163" s="151">
        <f>K164</f>
        <v>1706040.2400000002</v>
      </c>
      <c r="L163" s="151">
        <f t="shared" si="19"/>
        <v>79.67586046498596</v>
      </c>
    </row>
    <row r="164" spans="1:12" s="21" customFormat="1" ht="12" customHeight="1">
      <c r="A164" s="42"/>
      <c r="B164" s="109" t="s">
        <v>333</v>
      </c>
      <c r="C164" s="144"/>
      <c r="D164" s="140"/>
      <c r="E164" s="140"/>
      <c r="F164" s="71" t="s">
        <v>294</v>
      </c>
      <c r="G164" s="140"/>
      <c r="H164" s="141"/>
      <c r="I164" s="139">
        <f>'Прил.2'!I237</f>
        <v>2141226</v>
      </c>
      <c r="J164" s="139">
        <f>I164</f>
        <v>2141226</v>
      </c>
      <c r="K164" s="139">
        <f>K165+K171+K174</f>
        <v>1706040.2400000002</v>
      </c>
      <c r="L164" s="139">
        <f t="shared" si="19"/>
        <v>79.67586046498596</v>
      </c>
    </row>
    <row r="165" spans="1:12" s="21" customFormat="1" ht="12.75">
      <c r="A165" s="42"/>
      <c r="B165" s="70" t="s">
        <v>296</v>
      </c>
      <c r="C165" s="144"/>
      <c r="D165" s="140"/>
      <c r="E165" s="140"/>
      <c r="F165" s="71" t="s">
        <v>295</v>
      </c>
      <c r="G165" s="140"/>
      <c r="H165" s="141"/>
      <c r="I165" s="139">
        <f aca="true" t="shared" si="20" ref="I165:K166">I166</f>
        <v>276700</v>
      </c>
      <c r="J165" s="139">
        <f t="shared" si="20"/>
        <v>276700</v>
      </c>
      <c r="K165" s="139">
        <f t="shared" si="20"/>
        <v>241844.98</v>
      </c>
      <c r="L165" s="139">
        <f t="shared" si="19"/>
        <v>87.40331767256957</v>
      </c>
    </row>
    <row r="166" spans="1:12" s="21" customFormat="1" ht="12.75">
      <c r="A166" s="42"/>
      <c r="B166" s="70" t="s">
        <v>91</v>
      </c>
      <c r="C166" s="144"/>
      <c r="D166" s="140"/>
      <c r="E166" s="140"/>
      <c r="F166" s="71" t="s">
        <v>297</v>
      </c>
      <c r="G166" s="140"/>
      <c r="H166" s="141"/>
      <c r="I166" s="139">
        <f t="shared" si="20"/>
        <v>276700</v>
      </c>
      <c r="J166" s="139">
        <f t="shared" si="20"/>
        <v>276700</v>
      </c>
      <c r="K166" s="139">
        <f t="shared" si="20"/>
        <v>241844.98</v>
      </c>
      <c r="L166" s="139">
        <f t="shared" si="19"/>
        <v>87.40331767256957</v>
      </c>
    </row>
    <row r="167" spans="1:12" s="21" customFormat="1" ht="24" customHeight="1">
      <c r="A167" s="42"/>
      <c r="B167" s="67" t="s">
        <v>258</v>
      </c>
      <c r="C167" s="144"/>
      <c r="D167" s="140"/>
      <c r="E167" s="140"/>
      <c r="F167" s="71" t="s">
        <v>297</v>
      </c>
      <c r="G167" s="140" t="s">
        <v>144</v>
      </c>
      <c r="H167" s="141"/>
      <c r="I167" s="139">
        <f>'Прил.2'!I249</f>
        <v>276700</v>
      </c>
      <c r="J167" s="139">
        <f>I167</f>
        <v>276700</v>
      </c>
      <c r="K167" s="139">
        <f>'Прил.2'!K249</f>
        <v>241844.98</v>
      </c>
      <c r="L167" s="139">
        <f t="shared" si="19"/>
        <v>87.40331767256957</v>
      </c>
    </row>
    <row r="168" spans="1:12" s="21" customFormat="1" ht="12" customHeight="1" hidden="1">
      <c r="A168" s="42"/>
      <c r="B168" s="69" t="s">
        <v>296</v>
      </c>
      <c r="C168" s="144"/>
      <c r="D168" s="140"/>
      <c r="E168" s="140"/>
      <c r="F168" s="140" t="s">
        <v>295</v>
      </c>
      <c r="G168" s="140"/>
      <c r="H168" s="141"/>
      <c r="I168" s="139"/>
      <c r="J168" s="139"/>
      <c r="K168" s="139"/>
      <c r="L168" s="139" t="e">
        <f t="shared" si="19"/>
        <v>#DIV/0!</v>
      </c>
    </row>
    <row r="169" spans="1:12" s="21" customFormat="1" ht="12.75" hidden="1">
      <c r="A169" s="42"/>
      <c r="B169" s="160"/>
      <c r="C169" s="144"/>
      <c r="D169" s="140"/>
      <c r="E169" s="140"/>
      <c r="F169" s="140" t="s">
        <v>297</v>
      </c>
      <c r="G169" s="140"/>
      <c r="H169" s="141"/>
      <c r="I169" s="139">
        <f>I170</f>
        <v>0</v>
      </c>
      <c r="J169" s="139">
        <f>J170</f>
        <v>0</v>
      </c>
      <c r="K169" s="139">
        <f>K170</f>
        <v>0</v>
      </c>
      <c r="L169" s="139" t="e">
        <f t="shared" si="19"/>
        <v>#DIV/0!</v>
      </c>
    </row>
    <row r="170" spans="1:12" s="21" customFormat="1" ht="24" customHeight="1" hidden="1">
      <c r="A170" s="42"/>
      <c r="B170" s="67" t="s">
        <v>258</v>
      </c>
      <c r="C170" s="144"/>
      <c r="D170" s="140"/>
      <c r="E170" s="140"/>
      <c r="F170" s="140" t="s">
        <v>297</v>
      </c>
      <c r="G170" s="140" t="s">
        <v>144</v>
      </c>
      <c r="H170" s="141"/>
      <c r="I170" s="139"/>
      <c r="J170" s="139">
        <f>I170</f>
        <v>0</v>
      </c>
      <c r="K170" s="139"/>
      <c r="L170" s="139" t="e">
        <f t="shared" si="19"/>
        <v>#DIV/0!</v>
      </c>
    </row>
    <row r="171" spans="1:12" s="21" customFormat="1" ht="21.75">
      <c r="A171" s="42"/>
      <c r="B171" s="67" t="s">
        <v>299</v>
      </c>
      <c r="C171" s="144"/>
      <c r="D171" s="140"/>
      <c r="E171" s="140"/>
      <c r="F171" s="140" t="s">
        <v>298</v>
      </c>
      <c r="G171" s="140"/>
      <c r="H171" s="141"/>
      <c r="I171" s="139">
        <f aca="true" t="shared" si="21" ref="I171:K172">I172</f>
        <v>40377.68</v>
      </c>
      <c r="J171" s="139">
        <f t="shared" si="21"/>
        <v>40377.68</v>
      </c>
      <c r="K171" s="139">
        <f t="shared" si="21"/>
        <v>40377.68</v>
      </c>
      <c r="L171" s="139">
        <f t="shared" si="19"/>
        <v>100</v>
      </c>
    </row>
    <row r="172" spans="1:12" s="21" customFormat="1" ht="12.75">
      <c r="A172" s="42"/>
      <c r="B172" s="67" t="s">
        <v>301</v>
      </c>
      <c r="C172" s="144"/>
      <c r="D172" s="140"/>
      <c r="E172" s="140"/>
      <c r="F172" s="140" t="s">
        <v>300</v>
      </c>
      <c r="G172" s="140"/>
      <c r="H172" s="141"/>
      <c r="I172" s="139">
        <f t="shared" si="21"/>
        <v>40377.68</v>
      </c>
      <c r="J172" s="139">
        <f t="shared" si="21"/>
        <v>40377.68</v>
      </c>
      <c r="K172" s="139">
        <f t="shared" si="21"/>
        <v>40377.68</v>
      </c>
      <c r="L172" s="139">
        <f t="shared" si="19"/>
        <v>100</v>
      </c>
    </row>
    <row r="173" spans="1:12" s="21" customFormat="1" ht="24" customHeight="1">
      <c r="A173" s="42"/>
      <c r="B173" s="67" t="s">
        <v>258</v>
      </c>
      <c r="C173" s="144"/>
      <c r="D173" s="140"/>
      <c r="E173" s="140"/>
      <c r="F173" s="140" t="s">
        <v>300</v>
      </c>
      <c r="G173" s="140" t="s">
        <v>144</v>
      </c>
      <c r="H173" s="141"/>
      <c r="I173" s="139">
        <f>'Прил.2'!I255</f>
        <v>40377.68</v>
      </c>
      <c r="J173" s="139">
        <f>I173</f>
        <v>40377.68</v>
      </c>
      <c r="K173" s="139">
        <f>'Прил.2'!K255</f>
        <v>40377.68</v>
      </c>
      <c r="L173" s="139">
        <f t="shared" si="19"/>
        <v>100</v>
      </c>
    </row>
    <row r="174" spans="1:12" s="21" customFormat="1" ht="12.75">
      <c r="A174" s="42"/>
      <c r="B174" s="67" t="s">
        <v>303</v>
      </c>
      <c r="C174" s="144"/>
      <c r="D174" s="140"/>
      <c r="E174" s="140"/>
      <c r="F174" s="140" t="s">
        <v>302</v>
      </c>
      <c r="G174" s="140"/>
      <c r="H174" s="141"/>
      <c r="I174" s="139">
        <f>I175+I182</f>
        <v>1824148.3199999998</v>
      </c>
      <c r="J174" s="128">
        <f>I174</f>
        <v>1824148.3199999998</v>
      </c>
      <c r="K174" s="139">
        <f>K175+K182</f>
        <v>1423817.58</v>
      </c>
      <c r="L174" s="139">
        <f t="shared" si="19"/>
        <v>78.0538273335142</v>
      </c>
    </row>
    <row r="175" spans="1:12" s="21" customFormat="1" ht="12.75">
      <c r="A175" s="42"/>
      <c r="B175" s="67" t="s">
        <v>92</v>
      </c>
      <c r="C175" s="144"/>
      <c r="D175" s="140"/>
      <c r="E175" s="140"/>
      <c r="F175" s="71" t="s">
        <v>304</v>
      </c>
      <c r="G175" s="140"/>
      <c r="H175" s="141"/>
      <c r="I175" s="139">
        <f>I176+I179</f>
        <v>697442.32</v>
      </c>
      <c r="J175" s="128">
        <f>I175</f>
        <v>697442.32</v>
      </c>
      <c r="K175" s="139">
        <f>K176+K179</f>
        <v>297111.58</v>
      </c>
      <c r="L175" s="139">
        <f t="shared" si="19"/>
        <v>42.6001651290676</v>
      </c>
    </row>
    <row r="176" spans="1:12" s="21" customFormat="1" ht="23.25" customHeight="1">
      <c r="A176" s="42"/>
      <c r="B176" s="67" t="s">
        <v>258</v>
      </c>
      <c r="C176" s="144"/>
      <c r="D176" s="140"/>
      <c r="E176" s="140"/>
      <c r="F176" s="71" t="s">
        <v>304</v>
      </c>
      <c r="G176" s="140" t="s">
        <v>144</v>
      </c>
      <c r="H176" s="141"/>
      <c r="I176" s="139">
        <f>'Прил.2'!I267</f>
        <v>684442.32</v>
      </c>
      <c r="J176" s="139">
        <f>I176</f>
        <v>684442.32</v>
      </c>
      <c r="K176" s="139">
        <f>'Прил.2'!K267</f>
        <v>284111.58</v>
      </c>
      <c r="L176" s="139">
        <f t="shared" si="19"/>
        <v>41.50993760876739</v>
      </c>
    </row>
    <row r="177" spans="1:12" s="21" customFormat="1" ht="21.75" hidden="1">
      <c r="A177" s="42"/>
      <c r="B177" s="67" t="s">
        <v>307</v>
      </c>
      <c r="C177" s="144"/>
      <c r="D177" s="140"/>
      <c r="E177" s="140"/>
      <c r="F177" s="140" t="s">
        <v>306</v>
      </c>
      <c r="G177" s="140"/>
      <c r="H177" s="141"/>
      <c r="I177" s="139">
        <f aca="true" t="shared" si="22" ref="I177:K178">I178</f>
        <v>13000</v>
      </c>
      <c r="J177" s="139">
        <f t="shared" si="22"/>
        <v>13000</v>
      </c>
      <c r="K177" s="139">
        <f t="shared" si="22"/>
        <v>13000</v>
      </c>
      <c r="L177" s="139">
        <f t="shared" si="19"/>
        <v>100</v>
      </c>
    </row>
    <row r="178" spans="1:12" s="21" customFormat="1" ht="78.75" customHeight="1" hidden="1">
      <c r="A178" s="42"/>
      <c r="B178" s="61" t="s">
        <v>309</v>
      </c>
      <c r="C178" s="144"/>
      <c r="D178" s="140"/>
      <c r="E178" s="140"/>
      <c r="F178" s="140" t="s">
        <v>304</v>
      </c>
      <c r="G178" s="140"/>
      <c r="H178" s="141"/>
      <c r="I178" s="139">
        <f t="shared" si="22"/>
        <v>13000</v>
      </c>
      <c r="J178" s="139">
        <f t="shared" si="22"/>
        <v>13000</v>
      </c>
      <c r="K178" s="139">
        <f t="shared" si="22"/>
        <v>13000</v>
      </c>
      <c r="L178" s="139">
        <f t="shared" si="19"/>
        <v>100</v>
      </c>
    </row>
    <row r="179" spans="1:13" s="21" customFormat="1" ht="21.75">
      <c r="A179" s="42"/>
      <c r="B179" s="180" t="s">
        <v>420</v>
      </c>
      <c r="C179" s="144"/>
      <c r="D179" s="140"/>
      <c r="E179" s="140"/>
      <c r="F179" s="140" t="s">
        <v>304</v>
      </c>
      <c r="G179" s="140" t="s">
        <v>410</v>
      </c>
      <c r="H179" s="141"/>
      <c r="I179" s="139">
        <f>'Прил.2'!I269</f>
        <v>13000</v>
      </c>
      <c r="J179" s="139">
        <f>I179</f>
        <v>13000</v>
      </c>
      <c r="K179" s="139">
        <f>'Прил.2'!K269</f>
        <v>13000</v>
      </c>
      <c r="L179" s="139">
        <f t="shared" si="19"/>
        <v>100</v>
      </c>
      <c r="M179" s="167"/>
    </row>
    <row r="180" spans="1:12" s="21" customFormat="1" ht="32.25">
      <c r="A180" s="42"/>
      <c r="B180" s="70" t="s">
        <v>460</v>
      </c>
      <c r="C180" s="144"/>
      <c r="D180" s="140"/>
      <c r="E180" s="140"/>
      <c r="F180" s="140" t="s">
        <v>461</v>
      </c>
      <c r="G180" s="140"/>
      <c r="H180" s="141"/>
      <c r="I180" s="139">
        <f>I181</f>
        <v>1126706</v>
      </c>
      <c r="J180" s="139">
        <f>J181</f>
        <v>1126706</v>
      </c>
      <c r="K180" s="139">
        <f>K182</f>
        <v>1126706</v>
      </c>
      <c r="L180" s="139">
        <f t="shared" si="19"/>
        <v>100</v>
      </c>
    </row>
    <row r="181" spans="1:12" s="21" customFormat="1" ht="75.75" hidden="1">
      <c r="A181" s="42"/>
      <c r="B181" s="70" t="s">
        <v>416</v>
      </c>
      <c r="C181" s="144"/>
      <c r="D181" s="140"/>
      <c r="E181" s="140"/>
      <c r="F181" s="140" t="s">
        <v>308</v>
      </c>
      <c r="G181" s="140"/>
      <c r="H181" s="141"/>
      <c r="I181" s="139">
        <f>I182</f>
        <v>1126706</v>
      </c>
      <c r="J181" s="139">
        <f>I181</f>
        <v>1126706</v>
      </c>
      <c r="K181" s="139">
        <f>'Прил.2'!K279</f>
        <v>0</v>
      </c>
      <c r="L181" s="139">
        <f t="shared" si="19"/>
        <v>0</v>
      </c>
    </row>
    <row r="182" spans="1:12" s="21" customFormat="1" ht="21.75">
      <c r="A182" s="42"/>
      <c r="B182" s="67" t="s">
        <v>258</v>
      </c>
      <c r="C182" s="144"/>
      <c r="D182" s="140"/>
      <c r="E182" s="140"/>
      <c r="F182" s="140" t="s">
        <v>461</v>
      </c>
      <c r="G182" s="140" t="s">
        <v>144</v>
      </c>
      <c r="H182" s="141"/>
      <c r="I182" s="139">
        <f>'Прил.2'!I272</f>
        <v>1126706</v>
      </c>
      <c r="J182" s="139">
        <f>I182</f>
        <v>1126706</v>
      </c>
      <c r="K182" s="139">
        <f>'Прил.2'!K272</f>
        <v>1126706</v>
      </c>
      <c r="L182" s="139">
        <f t="shared" si="19"/>
        <v>100</v>
      </c>
    </row>
    <row r="183" spans="1:12" s="21" customFormat="1" ht="21.75" hidden="1">
      <c r="A183" s="42"/>
      <c r="B183" s="109" t="s">
        <v>378</v>
      </c>
      <c r="C183" s="144"/>
      <c r="D183" s="140"/>
      <c r="E183" s="140"/>
      <c r="F183" s="140" t="s">
        <v>379</v>
      </c>
      <c r="G183" s="140"/>
      <c r="H183" s="141"/>
      <c r="I183" s="139">
        <f aca="true" t="shared" si="23" ref="I183:K184">I184</f>
        <v>0</v>
      </c>
      <c r="J183" s="139">
        <f t="shared" si="23"/>
        <v>0</v>
      </c>
      <c r="K183" s="139">
        <f t="shared" si="23"/>
        <v>0</v>
      </c>
      <c r="L183" s="139" t="e">
        <f t="shared" si="19"/>
        <v>#DIV/0!</v>
      </c>
    </row>
    <row r="184" spans="1:12" s="21" customFormat="1" ht="21.75" hidden="1">
      <c r="A184" s="42"/>
      <c r="B184" s="109" t="s">
        <v>380</v>
      </c>
      <c r="C184" s="144"/>
      <c r="D184" s="140"/>
      <c r="E184" s="140"/>
      <c r="F184" s="140" t="s">
        <v>381</v>
      </c>
      <c r="G184" s="140"/>
      <c r="H184" s="141"/>
      <c r="I184" s="139">
        <f t="shared" si="23"/>
        <v>0</v>
      </c>
      <c r="J184" s="139">
        <f t="shared" si="23"/>
        <v>0</v>
      </c>
      <c r="K184" s="139">
        <f t="shared" si="23"/>
        <v>0</v>
      </c>
      <c r="L184" s="139" t="e">
        <f t="shared" si="19"/>
        <v>#DIV/0!</v>
      </c>
    </row>
    <row r="185" spans="1:12" s="21" customFormat="1" ht="21.75" hidden="1">
      <c r="A185" s="42"/>
      <c r="B185" s="67" t="s">
        <v>258</v>
      </c>
      <c r="C185" s="144"/>
      <c r="D185" s="140"/>
      <c r="E185" s="140"/>
      <c r="F185" s="140" t="s">
        <v>381</v>
      </c>
      <c r="G185" s="140" t="s">
        <v>144</v>
      </c>
      <c r="H185" s="141"/>
      <c r="I185" s="139"/>
      <c r="J185" s="139">
        <f>I185</f>
        <v>0</v>
      </c>
      <c r="K185" s="139"/>
      <c r="L185" s="139" t="e">
        <f t="shared" si="19"/>
        <v>#DIV/0!</v>
      </c>
    </row>
    <row r="186" spans="1:12" s="21" customFormat="1" ht="23.25" customHeight="1">
      <c r="A186" s="41">
        <v>7</v>
      </c>
      <c r="B186" s="155" t="s">
        <v>49</v>
      </c>
      <c r="C186" s="144"/>
      <c r="D186" s="140"/>
      <c r="E186" s="140"/>
      <c r="F186" s="154" t="s">
        <v>234</v>
      </c>
      <c r="G186" s="137"/>
      <c r="H186" s="138"/>
      <c r="I186" s="151">
        <f aca="true" t="shared" si="24" ref="I186:K194">I187</f>
        <v>16000</v>
      </c>
      <c r="J186" s="151">
        <f t="shared" si="24"/>
        <v>16000</v>
      </c>
      <c r="K186" s="151">
        <f t="shared" si="24"/>
        <v>16000</v>
      </c>
      <c r="L186" s="151">
        <f t="shared" si="19"/>
        <v>100</v>
      </c>
    </row>
    <row r="187" spans="1:12" s="21" customFormat="1" ht="26.25" customHeight="1">
      <c r="A187" s="42"/>
      <c r="B187" s="67" t="s">
        <v>332</v>
      </c>
      <c r="C187" s="144"/>
      <c r="D187" s="140"/>
      <c r="E187" s="140"/>
      <c r="F187" s="71" t="s">
        <v>235</v>
      </c>
      <c r="G187" s="140"/>
      <c r="H187" s="141"/>
      <c r="I187" s="139">
        <f t="shared" si="24"/>
        <v>16000</v>
      </c>
      <c r="J187" s="139">
        <f t="shared" si="24"/>
        <v>16000</v>
      </c>
      <c r="K187" s="139">
        <f t="shared" si="24"/>
        <v>16000</v>
      </c>
      <c r="L187" s="139">
        <f t="shared" si="19"/>
        <v>100</v>
      </c>
    </row>
    <row r="188" spans="1:12" s="21" customFormat="1" ht="27.75" customHeight="1">
      <c r="A188" s="42"/>
      <c r="B188" s="67" t="s">
        <v>236</v>
      </c>
      <c r="C188" s="144"/>
      <c r="D188" s="140"/>
      <c r="E188" s="140"/>
      <c r="F188" s="71" t="s">
        <v>237</v>
      </c>
      <c r="G188" s="140"/>
      <c r="H188" s="141"/>
      <c r="I188" s="139">
        <f t="shared" si="24"/>
        <v>16000</v>
      </c>
      <c r="J188" s="139">
        <f t="shared" si="24"/>
        <v>16000</v>
      </c>
      <c r="K188" s="139">
        <f t="shared" si="24"/>
        <v>16000</v>
      </c>
      <c r="L188" s="139">
        <f t="shared" si="19"/>
        <v>100</v>
      </c>
    </row>
    <row r="189" spans="1:12" s="21" customFormat="1" ht="25.5" customHeight="1">
      <c r="A189" s="42"/>
      <c r="B189" s="67" t="s">
        <v>239</v>
      </c>
      <c r="C189" s="144"/>
      <c r="D189" s="140"/>
      <c r="E189" s="140"/>
      <c r="F189" s="71" t="s">
        <v>238</v>
      </c>
      <c r="G189" s="140"/>
      <c r="H189" s="141"/>
      <c r="I189" s="139">
        <f t="shared" si="24"/>
        <v>16000</v>
      </c>
      <c r="J189" s="139">
        <f t="shared" si="24"/>
        <v>16000</v>
      </c>
      <c r="K189" s="139">
        <f t="shared" si="24"/>
        <v>16000</v>
      </c>
      <c r="L189" s="139">
        <f t="shared" si="19"/>
        <v>100</v>
      </c>
    </row>
    <row r="190" spans="1:12" s="21" customFormat="1" ht="12.75">
      <c r="A190" s="42"/>
      <c r="B190" s="67" t="s">
        <v>52</v>
      </c>
      <c r="C190" s="144"/>
      <c r="D190" s="140"/>
      <c r="E190" s="140"/>
      <c r="F190" s="71" t="s">
        <v>238</v>
      </c>
      <c r="G190" s="140" t="s">
        <v>154</v>
      </c>
      <c r="H190" s="141"/>
      <c r="I190" s="139">
        <f>'Прил.2'!I19</f>
        <v>16000</v>
      </c>
      <c r="J190" s="139">
        <f>I190</f>
        <v>16000</v>
      </c>
      <c r="K190" s="139">
        <f>'Прил.2'!K19</f>
        <v>16000</v>
      </c>
      <c r="L190" s="139">
        <f t="shared" si="19"/>
        <v>100</v>
      </c>
    </row>
    <row r="191" spans="1:12" s="21" customFormat="1" ht="26.25" customHeight="1">
      <c r="A191" s="41">
        <v>8</v>
      </c>
      <c r="B191" s="155" t="s">
        <v>61</v>
      </c>
      <c r="C191" s="144"/>
      <c r="D191" s="140"/>
      <c r="E191" s="140"/>
      <c r="F191" s="154" t="s">
        <v>249</v>
      </c>
      <c r="G191" s="137"/>
      <c r="H191" s="138"/>
      <c r="I191" s="151">
        <f t="shared" si="24"/>
        <v>30000</v>
      </c>
      <c r="J191" s="151">
        <f t="shared" si="24"/>
        <v>30000</v>
      </c>
      <c r="K191" s="151">
        <f t="shared" si="24"/>
        <v>0</v>
      </c>
      <c r="L191" s="151">
        <f>(K191/J191)*100</f>
        <v>0</v>
      </c>
    </row>
    <row r="192" spans="1:12" ht="18.75" customHeight="1">
      <c r="A192" s="42"/>
      <c r="B192" s="67" t="s">
        <v>62</v>
      </c>
      <c r="C192" s="144"/>
      <c r="D192" s="140"/>
      <c r="E192" s="140"/>
      <c r="F192" s="71" t="s">
        <v>250</v>
      </c>
      <c r="G192" s="140"/>
      <c r="H192" s="141"/>
      <c r="I192" s="139">
        <f t="shared" si="24"/>
        <v>30000</v>
      </c>
      <c r="J192" s="139">
        <f t="shared" si="24"/>
        <v>30000</v>
      </c>
      <c r="K192" s="139">
        <f t="shared" si="24"/>
        <v>0</v>
      </c>
      <c r="L192" s="139">
        <f>(K192/J192)*100</f>
        <v>0</v>
      </c>
    </row>
    <row r="193" spans="1:12" ht="14.25" customHeight="1">
      <c r="A193" s="42"/>
      <c r="B193" s="67" t="s">
        <v>60</v>
      </c>
      <c r="C193" s="144"/>
      <c r="D193" s="140"/>
      <c r="E193" s="140"/>
      <c r="F193" s="71" t="s">
        <v>251</v>
      </c>
      <c r="G193" s="140"/>
      <c r="H193" s="141"/>
      <c r="I193" s="139">
        <f t="shared" si="24"/>
        <v>30000</v>
      </c>
      <c r="J193" s="139">
        <f t="shared" si="24"/>
        <v>30000</v>
      </c>
      <c r="K193" s="139">
        <f t="shared" si="24"/>
        <v>0</v>
      </c>
      <c r="L193" s="139">
        <f>(K193/J193)*100</f>
        <v>0</v>
      </c>
    </row>
    <row r="194" spans="1:12" ht="12.75" customHeight="1">
      <c r="A194" s="42"/>
      <c r="B194" s="67" t="s">
        <v>63</v>
      </c>
      <c r="C194" s="144"/>
      <c r="D194" s="140"/>
      <c r="E194" s="140"/>
      <c r="F194" s="71" t="s">
        <v>252</v>
      </c>
      <c r="G194" s="140"/>
      <c r="H194" s="141"/>
      <c r="I194" s="139">
        <f t="shared" si="24"/>
        <v>30000</v>
      </c>
      <c r="J194" s="139">
        <f t="shared" si="24"/>
        <v>30000</v>
      </c>
      <c r="K194" s="139">
        <f t="shared" si="24"/>
        <v>0</v>
      </c>
      <c r="L194" s="139">
        <f>(K194/J194)*100</f>
        <v>0</v>
      </c>
    </row>
    <row r="195" spans="1:12" ht="24" customHeight="1">
      <c r="A195" s="42"/>
      <c r="B195" s="67" t="s">
        <v>42</v>
      </c>
      <c r="C195" s="144"/>
      <c r="D195" s="140"/>
      <c r="E195" s="140"/>
      <c r="F195" s="71" t="s">
        <v>252</v>
      </c>
      <c r="G195" s="140" t="s">
        <v>145</v>
      </c>
      <c r="H195" s="141"/>
      <c r="I195" s="139">
        <f>'Прил.2'!I110</f>
        <v>30000</v>
      </c>
      <c r="J195" s="139">
        <f>I195</f>
        <v>30000</v>
      </c>
      <c r="K195" s="139">
        <f>'Прил.2'!K110</f>
        <v>0</v>
      </c>
      <c r="L195" s="139">
        <f>(K195/J195)*100</f>
        <v>0</v>
      </c>
    </row>
    <row r="196" spans="1:12" ht="31.5" customHeight="1">
      <c r="A196" s="206"/>
      <c r="B196" s="207"/>
      <c r="C196" s="208"/>
      <c r="D196" s="209"/>
      <c r="E196" s="209"/>
      <c r="F196" s="210"/>
      <c r="G196" s="209"/>
      <c r="H196" s="211"/>
      <c r="I196" s="212"/>
      <c r="J196" s="212"/>
      <c r="K196" s="212"/>
      <c r="L196" s="212"/>
    </row>
    <row r="197" spans="2:12" ht="14.25">
      <c r="B197" s="49" t="s">
        <v>351</v>
      </c>
      <c r="K197" s="50"/>
      <c r="L197" s="50"/>
    </row>
    <row r="198" spans="2:11" ht="14.25">
      <c r="B198" s="49" t="s">
        <v>352</v>
      </c>
      <c r="K198" s="51" t="s">
        <v>230</v>
      </c>
    </row>
    <row r="199" spans="2:12" ht="12.75" customHeight="1">
      <c r="B199" s="233"/>
      <c r="K199" s="233"/>
      <c r="L199" s="233"/>
    </row>
    <row r="200" spans="2:12" ht="12.75" customHeight="1">
      <c r="B200" s="233"/>
      <c r="K200" s="233"/>
      <c r="L200" s="233"/>
    </row>
  </sheetData>
  <sheetProtection/>
  <mergeCells count="7">
    <mergeCell ref="B199:B200"/>
    <mergeCell ref="K199:L200"/>
    <mergeCell ref="A1:L1"/>
    <mergeCell ref="A2:L2"/>
    <mergeCell ref="A3:L3"/>
    <mergeCell ref="A4:L4"/>
    <mergeCell ref="B8:L8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83" r:id="rId1"/>
  <rowBreaks count="1" manualBreakCount="1">
    <brk id="86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55.28125" style="0" customWidth="1"/>
    <col min="2" max="2" width="6.00390625" style="0" hidden="1" customWidth="1"/>
    <col min="3" max="3" width="13.00390625" style="0" customWidth="1"/>
    <col min="4" max="4" width="17.57421875" style="0" customWidth="1"/>
    <col min="5" max="5" width="13.57421875" style="0" customWidth="1"/>
    <col min="6" max="6" width="13.57421875" style="0" hidden="1" customWidth="1"/>
  </cols>
  <sheetData>
    <row r="1" spans="1:6" ht="14.25">
      <c r="A1" s="232" t="s">
        <v>229</v>
      </c>
      <c r="B1" s="232"/>
      <c r="C1" s="232"/>
      <c r="D1" s="232"/>
      <c r="E1" s="232"/>
      <c r="F1" s="232"/>
    </row>
    <row r="2" spans="1:6" ht="14.25">
      <c r="A2" s="232" t="s">
        <v>209</v>
      </c>
      <c r="B2" s="232"/>
      <c r="C2" s="232"/>
      <c r="D2" s="232"/>
      <c r="E2" s="232"/>
      <c r="F2" s="232"/>
    </row>
    <row r="3" spans="1:6" ht="14.25">
      <c r="A3" s="232" t="s">
        <v>210</v>
      </c>
      <c r="B3" s="232"/>
      <c r="C3" s="232"/>
      <c r="D3" s="232"/>
      <c r="E3" s="232"/>
      <c r="F3" s="232"/>
    </row>
    <row r="4" spans="1:6" ht="14.25">
      <c r="A4" s="232" t="s">
        <v>488</v>
      </c>
      <c r="B4" s="232"/>
      <c r="C4" s="232"/>
      <c r="D4" s="232"/>
      <c r="E4" s="232"/>
      <c r="F4" s="232"/>
    </row>
    <row r="7" spans="1:6" ht="41.25" customHeight="1">
      <c r="A7" s="230" t="s">
        <v>470</v>
      </c>
      <c r="B7" s="231"/>
      <c r="C7" s="231"/>
      <c r="D7" s="231"/>
      <c r="E7" s="231"/>
      <c r="F7" s="231"/>
    </row>
    <row r="8" spans="1:6" ht="12.75">
      <c r="A8" s="80"/>
      <c r="B8" s="13"/>
      <c r="C8" s="13"/>
      <c r="D8" s="13"/>
      <c r="E8" s="13"/>
      <c r="F8" s="34" t="s">
        <v>211</v>
      </c>
    </row>
    <row r="9" spans="1:6" ht="12.75">
      <c r="A9" s="227" t="s">
        <v>0</v>
      </c>
      <c r="B9" s="83"/>
      <c r="C9" s="225" t="s">
        <v>127</v>
      </c>
      <c r="D9" s="226"/>
      <c r="E9" s="227" t="s">
        <v>128</v>
      </c>
      <c r="F9" s="34"/>
    </row>
    <row r="10" spans="1:6" ht="59.25" customHeight="1">
      <c r="A10" s="228"/>
      <c r="B10" s="82" t="s">
        <v>1</v>
      </c>
      <c r="C10" s="82" t="s">
        <v>393</v>
      </c>
      <c r="D10" s="82" t="s">
        <v>394</v>
      </c>
      <c r="E10" s="228"/>
      <c r="F10" s="4" t="s">
        <v>349</v>
      </c>
    </row>
    <row r="11" spans="1:6" ht="13.5" thickBot="1">
      <c r="A11" s="4" t="s">
        <v>2</v>
      </c>
      <c r="B11" s="5" t="s">
        <v>3</v>
      </c>
      <c r="C11" s="5">
        <v>2</v>
      </c>
      <c r="D11" s="5">
        <v>3</v>
      </c>
      <c r="E11" s="5">
        <v>4</v>
      </c>
      <c r="F11" s="5">
        <v>5</v>
      </c>
    </row>
    <row r="12" spans="1:6" ht="16.5" customHeight="1">
      <c r="A12" s="43" t="s">
        <v>396</v>
      </c>
      <c r="B12" s="18">
        <v>500</v>
      </c>
      <c r="C12" s="19" t="s">
        <v>395</v>
      </c>
      <c r="D12" s="152"/>
      <c r="E12" s="44">
        <f>E15</f>
        <v>-248778.59999999404</v>
      </c>
      <c r="F12" s="45" t="e">
        <f>(E12/D12)*100</f>
        <v>#DIV/0!</v>
      </c>
    </row>
    <row r="13" spans="1:6" ht="21.75" hidden="1">
      <c r="A13" s="6" t="s">
        <v>197</v>
      </c>
      <c r="B13" s="7">
        <v>520</v>
      </c>
      <c r="C13" s="8" t="s">
        <v>5</v>
      </c>
      <c r="D13" s="87" t="s">
        <v>30</v>
      </c>
      <c r="E13" s="9" t="s">
        <v>30</v>
      </c>
      <c r="F13" s="10" t="e">
        <f aca="true" t="shared" si="0" ref="F13:F30">(E13/D13)*100</f>
        <v>#VALUE!</v>
      </c>
    </row>
    <row r="14" spans="1:6" ht="21.75" hidden="1">
      <c r="A14" s="6" t="s">
        <v>198</v>
      </c>
      <c r="B14" s="7">
        <v>620</v>
      </c>
      <c r="C14" s="8" t="s">
        <v>5</v>
      </c>
      <c r="D14" s="87" t="s">
        <v>30</v>
      </c>
      <c r="E14" s="9" t="s">
        <v>30</v>
      </c>
      <c r="F14" s="10" t="e">
        <f t="shared" si="0"/>
        <v>#VALUE!</v>
      </c>
    </row>
    <row r="15" spans="1:6" ht="12.75">
      <c r="A15" s="58" t="s">
        <v>487</v>
      </c>
      <c r="B15" s="7">
        <v>700</v>
      </c>
      <c r="C15" s="59" t="s">
        <v>407</v>
      </c>
      <c r="D15" s="59" t="s">
        <v>397</v>
      </c>
      <c r="E15" s="9">
        <f>E16</f>
        <v>-248778.59999999404</v>
      </c>
      <c r="F15" s="10">
        <f t="shared" si="0"/>
        <v>-2.4877859999999402E-08</v>
      </c>
    </row>
    <row r="16" spans="1:6" ht="12.75">
      <c r="A16" s="6" t="s">
        <v>109</v>
      </c>
      <c r="B16" s="7">
        <v>700</v>
      </c>
      <c r="C16" s="59" t="s">
        <v>407</v>
      </c>
      <c r="D16" s="59" t="s">
        <v>398</v>
      </c>
      <c r="E16" s="9">
        <f>E30+E23</f>
        <v>-248778.59999999404</v>
      </c>
      <c r="F16" s="10">
        <f t="shared" si="0"/>
        <v>-2.369319999999943E-08</v>
      </c>
    </row>
    <row r="17" spans="1:6" ht="32.25" hidden="1">
      <c r="A17" s="6" t="s">
        <v>110</v>
      </c>
      <c r="B17" s="7">
        <v>710</v>
      </c>
      <c r="C17" s="59" t="s">
        <v>111</v>
      </c>
      <c r="D17" s="59" t="str">
        <f>D18</f>
        <v>01050201100000510</v>
      </c>
      <c r="E17" s="9">
        <f>E18</f>
        <v>-149555778.81</v>
      </c>
      <c r="F17" s="10">
        <f t="shared" si="0"/>
        <v>-1.4240680076408926E-05</v>
      </c>
    </row>
    <row r="18" spans="1:6" ht="32.25" hidden="1">
      <c r="A18" s="6" t="s">
        <v>112</v>
      </c>
      <c r="B18" s="7">
        <v>710</v>
      </c>
      <c r="C18" s="59" t="s">
        <v>113</v>
      </c>
      <c r="D18" s="59" t="str">
        <f>D19</f>
        <v>01050201100000510</v>
      </c>
      <c r="E18" s="9">
        <f>E19</f>
        <v>-149555778.81</v>
      </c>
      <c r="F18" s="10">
        <f t="shared" si="0"/>
        <v>-1.4240680076408926E-05</v>
      </c>
    </row>
    <row r="19" spans="1:6" ht="32.25" hidden="1">
      <c r="A19" s="6" t="s">
        <v>114</v>
      </c>
      <c r="B19" s="7">
        <v>710</v>
      </c>
      <c r="C19" s="59" t="s">
        <v>115</v>
      </c>
      <c r="D19" s="59" t="str">
        <f>D23</f>
        <v>01050201100000510</v>
      </c>
      <c r="E19" s="9">
        <f>E23</f>
        <v>-149555778.81</v>
      </c>
      <c r="F19" s="10">
        <f t="shared" si="0"/>
        <v>-1.4240680076408926E-05</v>
      </c>
    </row>
    <row r="20" spans="1:6" ht="12.75">
      <c r="A20" s="6" t="s">
        <v>110</v>
      </c>
      <c r="B20" s="7"/>
      <c r="C20" s="59" t="s">
        <v>407</v>
      </c>
      <c r="D20" s="59" t="s">
        <v>399</v>
      </c>
      <c r="E20" s="9">
        <f>E21</f>
        <v>-149555778.81</v>
      </c>
      <c r="F20" s="10"/>
    </row>
    <row r="21" spans="1:6" ht="12.75">
      <c r="A21" s="6" t="s">
        <v>112</v>
      </c>
      <c r="B21" s="7"/>
      <c r="C21" s="59" t="s">
        <v>407</v>
      </c>
      <c r="D21" s="59" t="s">
        <v>400</v>
      </c>
      <c r="E21" s="9">
        <f>E22</f>
        <v>-149555778.81</v>
      </c>
      <c r="F21" s="10"/>
    </row>
    <row r="22" spans="1:6" ht="12.75">
      <c r="A22" s="6" t="s">
        <v>114</v>
      </c>
      <c r="B22" s="7"/>
      <c r="C22" s="59" t="s">
        <v>407</v>
      </c>
      <c r="D22" s="59" t="s">
        <v>401</v>
      </c>
      <c r="E22" s="9">
        <f>E23</f>
        <v>-149555778.81</v>
      </c>
      <c r="F22" s="10"/>
    </row>
    <row r="23" spans="1:6" ht="14.25" customHeight="1">
      <c r="A23" s="6" t="s">
        <v>116</v>
      </c>
      <c r="B23" s="7">
        <v>710</v>
      </c>
      <c r="C23" s="59" t="s">
        <v>407</v>
      </c>
      <c r="D23" s="59" t="s">
        <v>402</v>
      </c>
      <c r="E23" s="9">
        <v>-149555778.81</v>
      </c>
      <c r="F23" s="10">
        <f t="shared" si="0"/>
        <v>-1.4240680076408926E-05</v>
      </c>
    </row>
    <row r="24" spans="1:6" ht="32.25" hidden="1">
      <c r="A24" s="6" t="s">
        <v>117</v>
      </c>
      <c r="B24" s="7">
        <v>720</v>
      </c>
      <c r="C24" s="60" t="s">
        <v>118</v>
      </c>
      <c r="D24" s="59" t="str">
        <f>D25</f>
        <v>01050201100000610</v>
      </c>
      <c r="E24" s="9">
        <f>E25</f>
        <v>149307000.21</v>
      </c>
      <c r="F24" s="10">
        <f t="shared" si="0"/>
        <v>1.4216991413350576E-05</v>
      </c>
    </row>
    <row r="25" spans="1:6" ht="32.25" hidden="1">
      <c r="A25" s="6" t="s">
        <v>119</v>
      </c>
      <c r="B25" s="7">
        <v>720</v>
      </c>
      <c r="C25" s="60" t="s">
        <v>120</v>
      </c>
      <c r="D25" s="59" t="str">
        <f>D26</f>
        <v>01050201100000610</v>
      </c>
      <c r="E25" s="9">
        <f>E26</f>
        <v>149307000.21</v>
      </c>
      <c r="F25" s="10">
        <f t="shared" si="0"/>
        <v>1.4216991413350576E-05</v>
      </c>
    </row>
    <row r="26" spans="1:6" ht="32.25" hidden="1">
      <c r="A26" s="6" t="s">
        <v>121</v>
      </c>
      <c r="B26" s="7">
        <v>720</v>
      </c>
      <c r="C26" s="60" t="s">
        <v>122</v>
      </c>
      <c r="D26" s="59" t="str">
        <f>D30</f>
        <v>01050201100000610</v>
      </c>
      <c r="E26" s="9">
        <f>E30</f>
        <v>149307000.21</v>
      </c>
      <c r="F26" s="10">
        <f t="shared" si="0"/>
        <v>1.4216991413350576E-05</v>
      </c>
    </row>
    <row r="27" spans="1:6" ht="12.75">
      <c r="A27" s="6" t="s">
        <v>117</v>
      </c>
      <c r="B27" s="7"/>
      <c r="C27" s="59" t="s">
        <v>407</v>
      </c>
      <c r="D27" s="59" t="s">
        <v>403</v>
      </c>
      <c r="E27" s="9">
        <f>E28</f>
        <v>149307000.21</v>
      </c>
      <c r="F27" s="10"/>
    </row>
    <row r="28" spans="1:6" ht="12.75">
      <c r="A28" s="6" t="s">
        <v>119</v>
      </c>
      <c r="B28" s="7"/>
      <c r="C28" s="59" t="s">
        <v>407</v>
      </c>
      <c r="D28" s="59" t="s">
        <v>404</v>
      </c>
      <c r="E28" s="9">
        <f>E29</f>
        <v>149307000.21</v>
      </c>
      <c r="F28" s="10"/>
    </row>
    <row r="29" spans="1:6" ht="12.75">
      <c r="A29" s="6" t="s">
        <v>121</v>
      </c>
      <c r="B29" s="7"/>
      <c r="C29" s="59" t="s">
        <v>407</v>
      </c>
      <c r="D29" s="59" t="s">
        <v>405</v>
      </c>
      <c r="E29" s="9">
        <f>E30</f>
        <v>149307000.21</v>
      </c>
      <c r="F29" s="10"/>
    </row>
    <row r="30" spans="1:6" ht="13.5" customHeight="1">
      <c r="A30" s="6" t="s">
        <v>123</v>
      </c>
      <c r="B30" s="7">
        <v>720</v>
      </c>
      <c r="C30" s="59" t="s">
        <v>407</v>
      </c>
      <c r="D30" s="59" t="s">
        <v>406</v>
      </c>
      <c r="E30" s="9">
        <v>149307000.21</v>
      </c>
      <c r="F30" s="10">
        <f t="shared" si="0"/>
        <v>1.4216991413350576E-05</v>
      </c>
    </row>
    <row r="31" spans="1:6" ht="32.25" hidden="1">
      <c r="A31" s="6" t="s">
        <v>124</v>
      </c>
      <c r="B31" s="7">
        <v>710</v>
      </c>
      <c r="C31" s="8" t="s">
        <v>125</v>
      </c>
      <c r="D31" s="9" t="s">
        <v>30</v>
      </c>
      <c r="E31" s="9" t="s">
        <v>30</v>
      </c>
      <c r="F31" s="10" t="s">
        <v>30</v>
      </c>
    </row>
    <row r="32" spans="1:6" ht="32.25" hidden="1">
      <c r="A32" s="6" t="s">
        <v>124</v>
      </c>
      <c r="B32" s="7">
        <v>720</v>
      </c>
      <c r="C32" s="8" t="s">
        <v>126</v>
      </c>
      <c r="D32" s="9" t="s">
        <v>30</v>
      </c>
      <c r="E32" s="9" t="s">
        <v>30</v>
      </c>
      <c r="F32" s="10" t="s">
        <v>30</v>
      </c>
    </row>
    <row r="33" spans="1:6" ht="12.75">
      <c r="A33" s="74"/>
      <c r="B33" s="75"/>
      <c r="C33" s="76"/>
      <c r="D33" s="77"/>
      <c r="E33" s="77"/>
      <c r="F33" s="77"/>
    </row>
    <row r="34" spans="1:6" ht="13.5" thickBot="1">
      <c r="A34" s="74"/>
      <c r="B34" s="75"/>
      <c r="C34" s="76"/>
      <c r="D34" s="77"/>
      <c r="E34" s="77"/>
      <c r="F34" s="77"/>
    </row>
    <row r="35" spans="1:6" ht="12.75">
      <c r="A35" s="11"/>
      <c r="B35" s="12"/>
      <c r="C35" s="76"/>
      <c r="D35" s="78"/>
      <c r="E35" s="78"/>
      <c r="F35" s="78"/>
    </row>
    <row r="36" spans="1:6" ht="14.25" hidden="1">
      <c r="A36" s="222"/>
      <c r="B36" s="56"/>
      <c r="C36" s="54"/>
      <c r="D36" s="56"/>
      <c r="E36" s="237"/>
      <c r="F36" s="238"/>
    </row>
    <row r="37" spans="1:6" ht="14.25" hidden="1">
      <c r="A37" s="223"/>
      <c r="B37" s="56"/>
      <c r="C37" s="55"/>
      <c r="D37" s="56"/>
      <c r="E37" s="239"/>
      <c r="F37" s="239"/>
    </row>
    <row r="38" spans="1:6" ht="14.25">
      <c r="A38" s="49" t="s">
        <v>350</v>
      </c>
      <c r="B38" s="56"/>
      <c r="C38" s="55"/>
      <c r="D38" s="56"/>
      <c r="E38" s="66"/>
      <c r="F38" s="66"/>
    </row>
    <row r="39" spans="1:6" ht="14.25">
      <c r="A39" s="49" t="s">
        <v>351</v>
      </c>
      <c r="B39" s="56"/>
      <c r="C39" s="55"/>
      <c r="D39" s="56"/>
      <c r="E39" s="66"/>
      <c r="F39" s="66"/>
    </row>
    <row r="40" spans="1:6" ht="14.25">
      <c r="A40" s="49" t="s">
        <v>352</v>
      </c>
      <c r="B40" s="56"/>
      <c r="C40" s="55"/>
      <c r="D40" s="56"/>
      <c r="E40" s="51" t="s">
        <v>230</v>
      </c>
      <c r="F40" s="57"/>
    </row>
    <row r="41" spans="1:6" ht="22.5" customHeight="1">
      <c r="A41" s="233"/>
      <c r="B41" s="56"/>
      <c r="C41" s="54"/>
      <c r="D41" s="56"/>
      <c r="E41" s="237"/>
      <c r="F41" s="238"/>
    </row>
    <row r="42" spans="1:6" ht="13.5">
      <c r="A42" s="233"/>
      <c r="B42" s="11"/>
      <c r="C42" s="53"/>
      <c r="D42" s="11"/>
      <c r="E42" s="240"/>
      <c r="F42" s="241"/>
    </row>
    <row r="43" spans="1:6" ht="14.25">
      <c r="A43" s="236"/>
      <c r="B43" s="11"/>
      <c r="C43" s="162"/>
      <c r="D43" s="162"/>
      <c r="E43" s="242"/>
      <c r="F43" s="238"/>
    </row>
    <row r="44" spans="1:6" ht="13.5">
      <c r="A44" s="231"/>
      <c r="B44" s="11"/>
      <c r="C44" s="24"/>
      <c r="D44" s="11"/>
      <c r="E44" s="243"/>
      <c r="F44" s="231"/>
    </row>
    <row r="45" spans="1:6" ht="13.5">
      <c r="A45" s="236"/>
      <c r="B45" s="231"/>
      <c r="C45" s="231"/>
      <c r="D45" s="231"/>
      <c r="E45" s="231"/>
      <c r="F45" s="231"/>
    </row>
  </sheetData>
  <sheetProtection/>
  <mergeCells count="17">
    <mergeCell ref="A1:F1"/>
    <mergeCell ref="A2:F2"/>
    <mergeCell ref="A3:F3"/>
    <mergeCell ref="A4:F4"/>
    <mergeCell ref="A7:F7"/>
    <mergeCell ref="A9:A10"/>
    <mergeCell ref="C9:D9"/>
    <mergeCell ref="E9:E10"/>
    <mergeCell ref="A45:F45"/>
    <mergeCell ref="A36:A37"/>
    <mergeCell ref="E36:F37"/>
    <mergeCell ref="A41:A42"/>
    <mergeCell ref="E41:F41"/>
    <mergeCell ref="E42:F42"/>
    <mergeCell ref="A43:A44"/>
    <mergeCell ref="E43:F43"/>
    <mergeCell ref="E44:F44"/>
  </mergeCells>
  <printOptions/>
  <pageMargins left="0.7" right="0.7" top="0.75" bottom="0.75" header="0.3" footer="0.3"/>
  <pageSetup fitToHeight="0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2019-10-16T06:13:16Z</cp:lastPrinted>
  <dcterms:created xsi:type="dcterms:W3CDTF">2015-04-06T08:04:40Z</dcterms:created>
  <dcterms:modified xsi:type="dcterms:W3CDTF">2020-07-23T09:50:18Z</dcterms:modified>
  <cp:category/>
  <cp:version/>
  <cp:contentType/>
  <cp:contentStatus/>
</cp:coreProperties>
</file>