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0"/>
  </bookViews>
  <sheets>
    <sheet name="прил 5 (ЦСР,ВР)" sheetId="1" r:id="rId1"/>
    <sheet name="прил 6 (ведомст.)" sheetId="2" r:id="rId2"/>
  </sheets>
  <definedNames>
    <definedName name="Z_168CADD9_CFDC_4445_BFE6_DAD4B9423C72_.wvu.FilterData" localSheetId="0" hidden="1">'прил 5 (ЦСР,ВР)'!$C$21:$E$176</definedName>
    <definedName name="Z_168CADD9_CFDC_4445_BFE6_DAD4B9423C72_.wvu.FilterData" localSheetId="1" hidden="1">'прил 6 (ведомст.)'!$C$19:$H$263</definedName>
    <definedName name="Z_1F25B6A1_C9F7_11D8_A2FD_006098EF8B30_.wvu.FilterData" localSheetId="0" hidden="1">'прил 5 (ЦСР,ВР)'!$C$21:$E$176</definedName>
    <definedName name="Z_1F25B6A1_C9F7_11D8_A2FD_006098EF8B30_.wvu.FilterData" localSheetId="1" hidden="1">'прил 6 (ведомст.)'!$C$19:$H$263</definedName>
    <definedName name="Z_29D950F2_21ED_48E6_BFC6_87DD89E0125A_.wvu.FilterData" localSheetId="0" hidden="1">'прил 5 (ЦСР,ВР)'!$C$21:$E$176</definedName>
    <definedName name="Z_29D950F2_21ED_48E6_BFC6_87DD89E0125A_.wvu.FilterData" localSheetId="1" hidden="1">'прил 6 (ведомст.)'!$C$19:$H$263</definedName>
    <definedName name="Z_2CA7FCD5_27A5_4474_9D49_7A7E23BD2FF9_.wvu.FilterData" localSheetId="0" hidden="1">'прил 5 (ЦСР,ВР)'!$C$21:$E$176</definedName>
    <definedName name="Z_2CA7FCD5_27A5_4474_9D49_7A7E23BD2FF9_.wvu.FilterData" localSheetId="1" hidden="1">'прил 6 (ведомст.)'!$C$19:$H$263</definedName>
    <definedName name="Z_48E28AC5_4E0A_4FBA_AE6D_340F9E8D4B3C_.wvu.FilterData" localSheetId="0" hidden="1">'прил 5 (ЦСР,ВР)'!$C$21:$E$176</definedName>
    <definedName name="Z_48E28AC5_4E0A_4FBA_AE6D_340F9E8D4B3C_.wvu.FilterData" localSheetId="1" hidden="1">'прил 6 (ведомст.)'!$C$19:$H$263</definedName>
    <definedName name="Z_6398E0F2_3205_40F4_BF0A_C9F4D0DA9A75_.wvu.FilterData" localSheetId="0" hidden="1">'прил 5 (ЦСР,ВР)'!$C$21:$E$176</definedName>
    <definedName name="Z_6398E0F2_3205_40F4_BF0A_C9F4D0DA9A75_.wvu.FilterData" localSheetId="1" hidden="1">'прил 6 (ведомст.)'!$C$19:$H$263</definedName>
    <definedName name="Z_64DF1B77_0EDD_4B56_A91C_5E003BE599EF_.wvu.FilterData" localSheetId="0" hidden="1">'прил 5 (ЦСР,ВР)'!$C$21:$E$176</definedName>
    <definedName name="Z_64DF1B77_0EDD_4B56_A91C_5E003BE599EF_.wvu.FilterData" localSheetId="1" hidden="1">'прил 6 (ведомст.)'!$C$19:$H$263</definedName>
    <definedName name="Z_6786C020_BCF1_463A_B3E9_7DE69D46EAB3_.wvu.FilterData" localSheetId="0" hidden="1">'прил 5 (ЦСР,ВР)'!$C$21:$E$176</definedName>
    <definedName name="Z_6786C020_BCF1_463A_B3E9_7DE69D46EAB3_.wvu.FilterData" localSheetId="1" hidden="1">'прил 6 (ведомст.)'!$C$19:$H$263</definedName>
    <definedName name="Z_8E2E7D81_C767_11D8_A2FD_006098EF8B30_.wvu.FilterData" localSheetId="0" hidden="1">'прил 5 (ЦСР,ВР)'!$C$21:$E$176</definedName>
    <definedName name="Z_8E2E7D81_C767_11D8_A2FD_006098EF8B30_.wvu.FilterData" localSheetId="1" hidden="1">'прил 6 (ведомст.)'!$C$19:$H$263</definedName>
    <definedName name="Z_97D0CDFA_8A34_4B3C_BA32_D4F0E3218B75_.wvu.FilterData" localSheetId="0" hidden="1">'прил 5 (ЦСР,ВР)'!$C$21:$E$176</definedName>
    <definedName name="Z_97D0CDFA_8A34_4B3C_BA32_D4F0E3218B75_.wvu.FilterData" localSheetId="1" hidden="1">'прил 6 (ведомст.)'!$C$19:$H$263</definedName>
    <definedName name="Z_B246FE0E_E986_4211_B02A_04E4565C0FED_.wvu.Cols" localSheetId="0" hidden="1">'прил 5 (ЦСР,ВР)'!$A:$A,'прил 5 (ЦСР,ВР)'!#REF!</definedName>
    <definedName name="Z_B246FE0E_E986_4211_B02A_04E4565C0FED_.wvu.Cols" localSheetId="1" hidden="1">'прил 6 (ведомст.)'!$A:$A,'прил 6 (ведомст.)'!$D:$D</definedName>
    <definedName name="Z_B246FE0E_E986_4211_B02A_04E4565C0FED_.wvu.FilterData" localSheetId="0" hidden="1">'прил 5 (ЦСР,ВР)'!$C$21:$E$176</definedName>
    <definedName name="Z_B246FE0E_E986_4211_B02A_04E4565C0FED_.wvu.FilterData" localSheetId="1" hidden="1">'прил 6 (ведомст.)'!$C$19:$H$263</definedName>
    <definedName name="Z_B246FE0E_E986_4211_B02A_04E4565C0FED_.wvu.PrintArea" localSheetId="0" hidden="1">'прил 5 (ЦСР,ВР)'!$C$5:$E$176</definedName>
    <definedName name="Z_B246FE0E_E986_4211_B02A_04E4565C0FED_.wvu.PrintArea" localSheetId="1" hidden="1">'прил 6 (ведомст.)'!$C$6:$H$263</definedName>
    <definedName name="Z_B246FE0E_E986_4211_B02A_04E4565C0FED_.wvu.PrintTitles" localSheetId="0" hidden="1">'прил 5 (ЦСР,ВР)'!$20:$20</definedName>
    <definedName name="Z_B246FE0E_E986_4211_B02A_04E4565C0FED_.wvu.PrintTitles" localSheetId="1" hidden="1">'прил 6 (ведомст.)'!$18:$18</definedName>
    <definedName name="Z_C54CDF8B_FA5C_4A02_B343_3FEFD9721392_.wvu.FilterData" localSheetId="0" hidden="1">'прил 5 (ЦСР,ВР)'!$C$21:$E$176</definedName>
    <definedName name="Z_C54CDF8B_FA5C_4A02_B343_3FEFD9721392_.wvu.FilterData" localSheetId="1" hidden="1">'прил 6 (ведомст.)'!$C$19:$H$263</definedName>
    <definedName name="Z_D7174C22_B878_4584_A218_37ED88979064_.wvu.FilterData" localSheetId="0" hidden="1">'прил 5 (ЦСР,ВР)'!$C$21:$E$176</definedName>
    <definedName name="Z_D7174C22_B878_4584_A218_37ED88979064_.wvu.FilterData" localSheetId="1" hidden="1">'прил 6 (ведомст.)'!$C$19:$H$263</definedName>
    <definedName name="Z_DD7538FB_7299_4DEE_90D5_2739132A1616_.wvu.FilterData" localSheetId="0" hidden="1">'прил 5 (ЦСР,ВР)'!$C$21:$E$176</definedName>
    <definedName name="Z_DD7538FB_7299_4DEE_90D5_2739132A1616_.wvu.FilterData" localSheetId="1" hidden="1">'прил 6 (ведомст.)'!$C$19:$H$263</definedName>
    <definedName name="Z_E4B436A8_4A5B_422F_8C0E_9267F763D19D_.wvu.FilterData" localSheetId="0" hidden="1">'прил 5 (ЦСР,ВР)'!$C$21:$E$176</definedName>
    <definedName name="Z_E4B436A8_4A5B_422F_8C0E_9267F763D19D_.wvu.FilterData" localSheetId="1" hidden="1">'прил 6 (ведомст.)'!$C$19:$H$263</definedName>
    <definedName name="Z_E6BB4361_1D58_11D9_A2FD_006098EF8B30_.wvu.FilterData" localSheetId="0" hidden="1">'прил 5 (ЦСР,ВР)'!$C$21:$E$176</definedName>
    <definedName name="Z_E6BB4361_1D58_11D9_A2FD_006098EF8B30_.wvu.FilterData" localSheetId="1" hidden="1">'прил 6 (ведомст.)'!$C$19:$H$263</definedName>
    <definedName name="Z_EF486DA3_1DF3_11D9_A2FD_006098EF8B30_.wvu.FilterData" localSheetId="0" hidden="1">'прил 5 (ЦСР,ВР)'!$C$21:$E$176</definedName>
    <definedName name="Z_EF486DA3_1DF3_11D9_A2FD_006098EF8B30_.wvu.FilterData" localSheetId="1" hidden="1">'прил 6 (ведомст.)'!$C$19:$H$263</definedName>
    <definedName name="Z_EF486DA8_1DF3_11D9_A2FD_006098EF8B30_.wvu.FilterData" localSheetId="0" hidden="1">'прил 5 (ЦСР,ВР)'!$C$21:$E$176</definedName>
    <definedName name="Z_EF486DA8_1DF3_11D9_A2FD_006098EF8B30_.wvu.FilterData" localSheetId="1" hidden="1">'прил 6 (ведомст.)'!$C$19:$H$263</definedName>
    <definedName name="Z_EF486DAA_1DF3_11D9_A2FD_006098EF8B30_.wvu.FilterData" localSheetId="0" hidden="1">'прил 5 (ЦСР,ВР)'!$C$21:$E$176</definedName>
    <definedName name="Z_EF486DAA_1DF3_11D9_A2FD_006098EF8B30_.wvu.FilterData" localSheetId="1" hidden="1">'прил 6 (ведомст.)'!$C$19:$H$263</definedName>
    <definedName name="Z_EF486DAC_1DF3_11D9_A2FD_006098EF8B30_.wvu.FilterData" localSheetId="0" hidden="1">'прил 5 (ЦСР,ВР)'!$C$21:$E$176</definedName>
    <definedName name="Z_EF486DAC_1DF3_11D9_A2FD_006098EF8B30_.wvu.FilterData" localSheetId="1" hidden="1">'прил 6 (ведомст.)'!$C$19:$H$263</definedName>
    <definedName name="Z_EF5A4981_C8E4_11D8_A2FC_006098EF8BA8_.wvu.Cols" localSheetId="0" hidden="1">'прил 5 (ЦСР,ВР)'!$A:$A,'прил 5 (ЦСР,ВР)'!#REF!,'прил 5 (ЦСР,ВР)'!#REF!</definedName>
    <definedName name="Z_EF5A4981_C8E4_11D8_A2FC_006098EF8BA8_.wvu.Cols" localSheetId="1" hidden="1">'прил 6 (ведомст.)'!$A:$A,'прил 6 (ведомст.)'!$D:$D,'прил 6 (ведомст.)'!#REF!</definedName>
    <definedName name="Z_EF5A4981_C8E4_11D8_A2FC_006098EF8BA8_.wvu.FilterData" localSheetId="0" hidden="1">'прил 5 (ЦСР,ВР)'!$C$21:$E$176</definedName>
    <definedName name="Z_EF5A4981_C8E4_11D8_A2FC_006098EF8BA8_.wvu.FilterData" localSheetId="1" hidden="1">'прил 6 (ведомст.)'!$C$19:$H$263</definedName>
    <definedName name="Z_EF5A4981_C8E4_11D8_A2FC_006098EF8BA8_.wvu.PrintArea" localSheetId="0" hidden="1">'прил 5 (ЦСР,ВР)'!$C$5:$E$176</definedName>
    <definedName name="Z_EF5A4981_C8E4_11D8_A2FC_006098EF8BA8_.wvu.PrintArea" localSheetId="1" hidden="1">'прил 6 (ведомст.)'!$C$6:$H$263</definedName>
    <definedName name="Z_EF5A4981_C8E4_11D8_A2FC_006098EF8BA8_.wvu.PrintTitles" localSheetId="0" hidden="1">'прил 5 (ЦСР,ВР)'!$20:$20</definedName>
    <definedName name="Z_EF5A4981_C8E4_11D8_A2FC_006098EF8BA8_.wvu.PrintTitles" localSheetId="1" hidden="1">'прил 6 (ведомст.)'!$18:$18</definedName>
    <definedName name="_xlnm.Print_Titles" localSheetId="0">'прил 5 (ЦСР,ВР)'!$20:$21</definedName>
    <definedName name="_xlnm.Print_Titles" localSheetId="1">'прил 6 (ведомст.)'!$18:$19</definedName>
    <definedName name="_xlnm.Print_Area" localSheetId="0">'прил 5 (ЦСР,ВР)'!$B$7:$G$182</definedName>
    <definedName name="_xlnm.Print_Area" localSheetId="1">'прил 6 (ведомст.)'!$B$1:$J$287</definedName>
  </definedNames>
  <calcPr fullCalcOnLoad="1"/>
</workbook>
</file>

<file path=xl/sharedStrings.xml><?xml version="1.0" encoding="utf-8"?>
<sst xmlns="http://schemas.openxmlformats.org/spreadsheetml/2006/main" count="1797" uniqueCount="375">
  <si>
    <t>600 05 00</t>
  </si>
  <si>
    <t xml:space="preserve">Куринского сельского поселения  </t>
  </si>
  <si>
    <t>795 07 12</t>
  </si>
  <si>
    <t>Массовый спорт</t>
  </si>
  <si>
    <t>524 00 00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</si>
  <si>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</si>
  <si>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</si>
  <si>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>795 07 13</t>
  </si>
  <si>
    <t>Образование</t>
  </si>
  <si>
    <t>07</t>
  </si>
  <si>
    <t>Ведомственная целевая программа "Развитие физической культуры и спорта в Куринском сельском поселении Апшеронского района" на 2013 год</t>
  </si>
  <si>
    <t>Расходы на обеспечение функций органов местного самоуправления</t>
  </si>
  <si>
    <t>Обеспечение деятельности администрации муниципального образования</t>
  </si>
  <si>
    <t>52 6 0000</t>
  </si>
  <si>
    <t>Обеспечение проведения выборов и референдумов</t>
  </si>
  <si>
    <t>Финансовое обеспечение непредвиденных расходов</t>
  </si>
  <si>
    <t>Оценка недвижимости, признание прав и регулирование отношений по муниципальной собственности</t>
  </si>
  <si>
    <t>80 0 0000</t>
  </si>
  <si>
    <t>1036</t>
  </si>
  <si>
    <t>Поддержка коммунального хозяйства</t>
  </si>
  <si>
    <t>440 02 00</t>
  </si>
  <si>
    <t>75 0 0000</t>
  </si>
  <si>
    <t>Развитие физической культуры и спорта</t>
  </si>
  <si>
    <t>75 0 6026</t>
  </si>
  <si>
    <t xml:space="preserve">Содействие субъектам физической культуры и спорта и развитие массового спорта </t>
  </si>
  <si>
    <t>75 0 6526</t>
  </si>
  <si>
    <t>6026</t>
  </si>
  <si>
    <t>6526</t>
  </si>
  <si>
    <t>54 5 0000</t>
  </si>
  <si>
    <t>Мероприятия по пожарной безопасности</t>
  </si>
  <si>
    <t>Мероприятия, направленные на осуществление мер по противодействию коррупции</t>
  </si>
  <si>
    <t>Ведомственная целевая программа "Профилактика незаконного потребления наркотических средств и психотропных веществ на территории поселения на 2014 год"</t>
  </si>
  <si>
    <t xml:space="preserve">Мероприятия по укреплению правопорядка, профилактика правонарушений, усиление борьбы с преступностью </t>
  </si>
  <si>
    <t>Администрация Куринского сельского поселения Апшеронского района</t>
  </si>
  <si>
    <t>Муниципальная программа Куринского сельского поселения Апшеронского района "Развитие культуры"</t>
  </si>
  <si>
    <t>Муниципальная программа Куринского сельского поселения Апшеронского района "Развитие физической культуры и спорта"</t>
  </si>
  <si>
    <t>Муниципальная программа Куринского сельского поселения Апшеронского района "Развитие молодежной политики"</t>
  </si>
  <si>
    <t>Муниципальная программа Куринского сельского поселения Апшеронского района "Обеспечение безопасности населения"</t>
  </si>
  <si>
    <t>Муниципальная программа Куринского сельского поселения Апшеронского района "Управление муниципальным имуществом"</t>
  </si>
  <si>
    <t>Муниципальная программа Куринского сельского поселения Апшеронского района "Поддержка дорожного хозяйства"</t>
  </si>
  <si>
    <t>Муниципальная программа Куринского сельского поселения Апшеронского района "Организация муниципального управления"</t>
  </si>
  <si>
    <t>Муниципальная программа Куринского сельского поселения Апшеронского района "Развитие жилищно-коммунального хозяйства"</t>
  </si>
  <si>
    <t xml:space="preserve">Муниципальная программа Куринского сельского поселения Апшеронского района "Управление муниципальным имуществом" </t>
  </si>
  <si>
    <t xml:space="preserve">Муниципальная программа Куринского сельского поселения Апшеронского района "Управление муниципальным имуществом"  </t>
  </si>
  <si>
    <t>Муниципальная программа Куринского сельского поселения Апшеронского района "Экономическое развитие муниципального образования"</t>
  </si>
  <si>
    <t xml:space="preserve"> ЦСР</t>
  </si>
  <si>
    <t>ВР</t>
  </si>
  <si>
    <t>Реализация мероприятий ведомственной целевой программы</t>
  </si>
  <si>
    <t>Реализация ведомственных целевых программ, не отнесенных к определенным видам деятельности</t>
  </si>
  <si>
    <t>54 5 1034</t>
  </si>
  <si>
    <t>80 5 0000</t>
  </si>
  <si>
    <t>80 5 1006</t>
  </si>
  <si>
    <t>Развитие физической культуры и массового спорта</t>
  </si>
  <si>
    <t>75 2 0000</t>
  </si>
  <si>
    <t>2.</t>
  </si>
  <si>
    <t>3.</t>
  </si>
  <si>
    <t>Укрепление правопорядка, профилактика правонарушений, усиление борьбы с преступностью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</si>
  <si>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</si>
  <si>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</si>
  <si>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</si>
  <si>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</si>
  <si>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</si>
  <si>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</si>
  <si>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</si>
  <si>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</si>
  <si>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 xml:space="preserve">Распределение бюджетных ассигнований 
по целевым статьям (государственным программам Краснодарского края и непрограммным направлениям деятельности), группам видов расходов классификации расходов бюджетов на 2015 год
</t>
  </si>
  <si>
    <t xml:space="preserve">              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</si>
  <si>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              Апшеронского района</t>
  </si>
  <si>
    <t>ВСЕГО:</t>
  </si>
  <si>
    <t>7.</t>
  </si>
  <si>
    <t>М.В.Усов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</si>
  <si>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</si>
  <si>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Отдельные мероприятия муниципальной программы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</si>
  <si>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</si>
  <si>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991</t>
  </si>
  <si>
    <t>Обеспечение деятельности Совета муниципального образования</t>
  </si>
  <si>
    <t>Куринское сельское поселение Апшеронского района</t>
  </si>
  <si>
    <t>Непрограммные направления деятельности органов местного самоуправления</t>
  </si>
  <si>
    <t>Обеспечение информационной открытости и доступности информации о деятельности органов местного самоуправления</t>
  </si>
  <si>
    <t>Прочие мероприятия по благоустройству</t>
  </si>
  <si>
    <t>Мероприятия по профилактике наркомании в муниципальном образовании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</si>
  <si>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</si>
  <si>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Реализация мероприятий муниципальной программы "Развитие культуры"</t>
  </si>
  <si>
    <t>Реализация мероприятий муниципальной программы "Развитие физической культуры и спорта"</t>
  </si>
  <si>
    <t>Развитие и поддержка малого и среднего предпринимательства</t>
  </si>
  <si>
    <t>Строительство, реконструкция, капитальный ремонт, ремонт и содержание автомобильных дорог общего пользования  местного значения, включая проектно-изыскательские работы</t>
  </si>
  <si>
    <t>Культура, кинематография</t>
  </si>
  <si>
    <t>440 00 00</t>
  </si>
  <si>
    <t>Другие вопросы в области национальной экономики</t>
  </si>
  <si>
    <t xml:space="preserve">Функционирование высшего должностного лица субъекта Российской Федерации и муниципального образования   </t>
  </si>
  <si>
    <t>002 95 00</t>
  </si>
  <si>
    <t>Жилищно-коммунальное хозяйство</t>
  </si>
  <si>
    <t>Сумма</t>
  </si>
  <si>
    <t>14</t>
  </si>
  <si>
    <t>12</t>
  </si>
  <si>
    <t>05</t>
  </si>
  <si>
    <t>10</t>
  </si>
  <si>
    <t>06</t>
  </si>
  <si>
    <t>11</t>
  </si>
  <si>
    <t>08</t>
  </si>
  <si>
    <t>09</t>
  </si>
  <si>
    <t>РЗ</t>
  </si>
  <si>
    <t>ПР</t>
  </si>
  <si>
    <t>ЦСР</t>
  </si>
  <si>
    <t>01</t>
  </si>
  <si>
    <t>02</t>
  </si>
  <si>
    <t>03</t>
  </si>
  <si>
    <t>№ п/п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</si>
  <si>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</si>
  <si>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</si>
  <si>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070 00 00</t>
  </si>
  <si>
    <t>Резервные фонды местных администраций</t>
  </si>
  <si>
    <t>070 05 00</t>
  </si>
  <si>
    <t>13</t>
  </si>
  <si>
    <t>Дорожное хозяйство (дорожные фонды)</t>
  </si>
  <si>
    <t>Другие вопросы в области культуры, кинематографии</t>
  </si>
  <si>
    <t>090 00 00</t>
  </si>
  <si>
    <t>090 02 00</t>
  </si>
  <si>
    <t>340 00 00</t>
  </si>
  <si>
    <t>Мероприятия по землеустройству и землепользованию</t>
  </si>
  <si>
    <t>340 03 00</t>
  </si>
  <si>
    <t>002 03 00</t>
  </si>
  <si>
    <t>440 99 00</t>
  </si>
  <si>
    <t>Общегосударственные вопросы</t>
  </si>
  <si>
    <t>3</t>
  </si>
  <si>
    <t>5</t>
  </si>
  <si>
    <t>6</t>
  </si>
  <si>
    <t>Осуществление первичного воинского учета на территориях, где отсутствуют военные комиссариаты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</si>
  <si>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</si>
  <si>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</si>
  <si>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</si>
  <si>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002 00 00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</si>
  <si>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</si>
  <si>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</si>
  <si>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</si>
  <si>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</si>
  <si>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Образование и организация деятельности административных комиссий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</si>
  <si>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</si>
  <si>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</si>
  <si>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</si>
  <si>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</si>
  <si>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001 00 00</t>
  </si>
  <si>
    <t>№ п\п</t>
  </si>
  <si>
    <t>4</t>
  </si>
  <si>
    <t>002 04 00</t>
  </si>
  <si>
    <t>Культура</t>
  </si>
  <si>
    <t>Вед</t>
  </si>
  <si>
    <t>Другие вопросы в области национальной безопасности и правоохранительной деятельности</t>
  </si>
  <si>
    <t>Физическая культура</t>
  </si>
  <si>
    <t>(тыс. рублей)</t>
  </si>
  <si>
    <t>120</t>
  </si>
  <si>
    <t>Расходы на выплаты персоналу органов местного самоуправления</t>
  </si>
  <si>
    <t>240</t>
  </si>
  <si>
    <t>Иные закупки товаров, работ и услуг для муниципальных нужд</t>
  </si>
  <si>
    <t>сельского поселения</t>
  </si>
  <si>
    <t>Апшеронского района</t>
  </si>
  <si>
    <t>Глава Куринского</t>
  </si>
  <si>
    <t>Обеспечение пожарной безопасности</t>
  </si>
  <si>
    <t>Благоустройство</t>
  </si>
  <si>
    <t>992</t>
  </si>
  <si>
    <t>Целевые программы</t>
  </si>
  <si>
    <t>795 00 00</t>
  </si>
  <si>
    <t>Целевые программы Куринского сельского поселения Апшеронского района</t>
  </si>
  <si>
    <t>795 07 00</t>
  </si>
  <si>
    <t>795 07 03</t>
  </si>
  <si>
    <t>795 07 02</t>
  </si>
  <si>
    <t>795 07 08</t>
  </si>
  <si>
    <t>600 00 00</t>
  </si>
  <si>
    <t>Уличное освещение</t>
  </si>
  <si>
    <t>600 01 00</t>
  </si>
  <si>
    <t>795 07 01</t>
  </si>
  <si>
    <t>795 07 05</t>
  </si>
  <si>
    <t>795 07 07</t>
  </si>
  <si>
    <t>795 07 10</t>
  </si>
  <si>
    <t>315 00 00</t>
  </si>
  <si>
    <t>315 02 00</t>
  </si>
  <si>
    <t>315 02 01</t>
  </si>
  <si>
    <t>795 07 11</t>
  </si>
  <si>
    <t>Коммунальное хозяйство</t>
  </si>
  <si>
    <t>19 4 1115</t>
  </si>
  <si>
    <t>12 1 6027</t>
  </si>
  <si>
    <t>Капитальный ремонт, ремонт автомобильных дорог общего пользования населенных пунктов</t>
  </si>
  <si>
    <t>99 2 0000</t>
  </si>
  <si>
    <t>99 2 6027</t>
  </si>
  <si>
    <t>Денежные обязательства, не исполненные в 2014 году, в связи с отсутствием возможности их финансового обеспечения</t>
  </si>
  <si>
    <t>03 0 00 00000</t>
  </si>
  <si>
    <t>03 8 00 00000</t>
  </si>
  <si>
    <t>03 8 01 00000</t>
  </si>
  <si>
    <t>03 8 01 00590</t>
  </si>
  <si>
    <t>03 8 01 10300</t>
  </si>
  <si>
    <t>04 0 00 00000</t>
  </si>
  <si>
    <t>04 4 00 00000</t>
  </si>
  <si>
    <t>05 0 00 00000</t>
  </si>
  <si>
    <t>05 5 00 00000</t>
  </si>
  <si>
    <t>06 0 00 00000</t>
  </si>
  <si>
    <t>06 7 00 00000</t>
  </si>
  <si>
    <t>06 7 01 00000</t>
  </si>
  <si>
    <t>08 0 00 00000</t>
  </si>
  <si>
    <t>08 3 00 00000</t>
  </si>
  <si>
    <t>08 3 01 00000</t>
  </si>
  <si>
    <t>08 3 01 10800</t>
  </si>
  <si>
    <t>12 0 00 00000</t>
  </si>
  <si>
    <t>12 1 00 00000</t>
  </si>
  <si>
    <t>12 1 01 00000</t>
  </si>
  <si>
    <t>12 1 01 11300</t>
  </si>
  <si>
    <t>13 0 00 00000</t>
  </si>
  <si>
    <t>13 4 00 00000</t>
  </si>
  <si>
    <t>13 4 01 00000</t>
  </si>
  <si>
    <t>13 4 01 11400</t>
  </si>
  <si>
    <t>Содействие развитию культурно-досуговых организаций</t>
  </si>
  <si>
    <t>03 8 03 00000</t>
  </si>
  <si>
    <t>Организация и проведение мероприятий, посвященных значимым событиям, юбилейным и памятным датам</t>
  </si>
  <si>
    <t>03 8 03 10300</t>
  </si>
  <si>
    <t>03 8 04 00000</t>
  </si>
  <si>
    <t>Передача полномочий по решению вопросов местного значения в соответствии с заключенными соглашениями</t>
  </si>
  <si>
    <t>03 8 04 20020</t>
  </si>
  <si>
    <t>04 4 02 00000</t>
  </si>
  <si>
    <t>04 4 02 10400</t>
  </si>
  <si>
    <t>05 5 03 00000</t>
  </si>
  <si>
    <t>Проведение целенаправленной работы по профилактике распространения наркомании</t>
  </si>
  <si>
    <t>05 5 03 11700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</si>
  <si>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</si>
  <si>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06 7 04 00000</t>
  </si>
  <si>
    <t>06 7 04 10640</t>
  </si>
  <si>
    <t>Обеспечение организации и проведение мероприятий по пожарной безопасности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</si>
  <si>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</si>
  <si>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08 3 01 10810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</si>
  <si>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</si>
  <si>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</si>
  <si>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>17 0 00 00000</t>
  </si>
  <si>
    <t>17 1 00 00000</t>
  </si>
  <si>
    <t>17 1 01 00000</t>
  </si>
  <si>
    <t>Обеспечение деятельности высшего должностного лица муниципального образования</t>
  </si>
  <si>
    <t>17 1 01 00190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</si>
  <si>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</si>
  <si>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</si>
  <si>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</si>
  <si>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</si>
  <si>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</si>
  <si>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17 1 08 10650</t>
  </si>
  <si>
    <t>17 1 02 11840</t>
  </si>
  <si>
    <t>17 1 02 51180</t>
  </si>
  <si>
    <t>19 0 00 00000</t>
  </si>
  <si>
    <t>19 4 00 00000</t>
  </si>
  <si>
    <t>19 4 02 00000</t>
  </si>
  <si>
    <t>Содействие развитию коммунальной инфраструктуры муниципальной собственности поселения</t>
  </si>
  <si>
    <t>19 4 02 11150</t>
  </si>
  <si>
    <t>19 4 03 00000</t>
  </si>
  <si>
    <t>Обеспечение содержания и функционирования уличного освещения</t>
  </si>
  <si>
    <t>19 4 03 11160</t>
  </si>
  <si>
    <t>19 4 04 00000</t>
  </si>
  <si>
    <t>19 4 04 11180</t>
  </si>
  <si>
    <t>Восстановление, ремонт, благоустройство и содержание мест захоронения</t>
  </si>
  <si>
    <t>Организация и содержание мест захоронения</t>
  </si>
  <si>
    <t>19 4 05 00000</t>
  </si>
  <si>
    <t>Обеспечение прочих мероприятий по благоустройству</t>
  </si>
  <si>
    <t>19 4 05 11190</t>
  </si>
  <si>
    <t>50 0 00 00000</t>
  </si>
  <si>
    <t>99 0 00 00000</t>
  </si>
  <si>
    <t>99 1 00 00000</t>
  </si>
  <si>
    <t>99 1 01 00000</t>
  </si>
  <si>
    <t>99 1 01 90010</t>
  </si>
  <si>
    <t>Закупка товаров, работ и услуг для обеспечения государственных (муниципальных) нужд</t>
  </si>
  <si>
    <t>50 1 00 00000</t>
  </si>
  <si>
    <t>50 1 01 00000</t>
  </si>
  <si>
    <t>50 1 01 20010</t>
  </si>
  <si>
    <t>17 1 14 00000</t>
  </si>
  <si>
    <t>Реализация полномочий в области строительства, архитектуры и градостроительства</t>
  </si>
  <si>
    <t>17 1 14 11430</t>
  </si>
  <si>
    <t>06 7 02 00000</t>
  </si>
  <si>
    <t>Обеспечение мероприятий по противодействию терроризму, экстремизму</t>
  </si>
  <si>
    <t>06 7 02 10680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</si>
  <si>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</si>
  <si>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</si>
  <si>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</si>
  <si>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</si>
  <si>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</si>
  <si>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Другие вопросы в области жилищно-коммунального хозяйства</t>
  </si>
  <si>
    <t>Иные межбюджетные трансферты на осуществление внешнего муниципального финансового контроля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</si>
  <si>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</si>
  <si>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17 1 02 11820</t>
  </si>
  <si>
    <t>17 1 12 00000</t>
  </si>
  <si>
    <t>17 1 12 10850</t>
  </si>
  <si>
    <t>Создание условий для эффективной реализации муниципальной политики в области кадрового обеспечения</t>
  </si>
  <si>
    <t>Мероприятия кадрового обеспечения органов местного самоуправления</t>
  </si>
  <si>
    <t>Непрограммные расходы в рамках обеспечения деятельности Совета муниципального образования</t>
  </si>
  <si>
    <t>Выполнение других обязательств муниципального образования</t>
  </si>
  <si>
    <t>Жилищное хозяйство</t>
  </si>
  <si>
    <t>Реализация мероприятий в сфере жилищного хозяйства</t>
  </si>
  <si>
    <t>Обеспечение содержания муниципального жилищного фонда</t>
  </si>
  <si>
    <t>19 4 07 00000</t>
  </si>
  <si>
    <t>19 4 07 11140</t>
  </si>
  <si>
    <t>Основные мероприятия муниципальной программы</t>
  </si>
  <si>
    <t>17 1 07 00000</t>
  </si>
  <si>
    <t>Проведение выборов</t>
  </si>
  <si>
    <t xml:space="preserve">Молодежная политика </t>
  </si>
  <si>
    <t>03 8 01 60120</t>
  </si>
  <si>
    <t>03 8 01 S0120</t>
  </si>
  <si>
    <t>Профессиональная подготовка, переподготовка и повышение квалификации</t>
  </si>
  <si>
    <t>17 1 15 00000</t>
  </si>
  <si>
    <t xml:space="preserve">Передача полномочий по решению вопросов местного значения в соответствии с заключенными соглашениями </t>
  </si>
  <si>
    <t>17 1 15 20030</t>
  </si>
  <si>
    <t>19 4 08 11120</t>
  </si>
  <si>
    <t>19 4 08 00000</t>
  </si>
  <si>
    <t>Обеспечение мероприятий по энергосбережению и повышению энергетической эффективности</t>
  </si>
  <si>
    <t>Мероприятия по энергосбережению и повышению энергетической эффективности</t>
  </si>
  <si>
    <t xml:space="preserve">                                                                                                                                от ______________________ № ___         </t>
  </si>
  <si>
    <t>Иные межбюджетные трансферты на осуществление части полномочий по исполнению бюджета поселений</t>
  </si>
  <si>
    <t>Обеспечение организации и проведения физкультурных мероприятий и массовых спортивных мероприятий</t>
  </si>
  <si>
    <t>Куринского сельского поселения</t>
  </si>
  <si>
    <t xml:space="preserve">Глава </t>
  </si>
  <si>
    <t>Глава</t>
  </si>
  <si>
    <t>Мероприятия по информатизации администрации муниципального образования, ее отраслевых (функциональных) органов</t>
  </si>
  <si>
    <t xml:space="preserve">Повышение оплаты труда работников муниципальных учреждений Краснодарского края </t>
  </si>
  <si>
    <t>Реализация полномочий органов местного самоуправления в сфере архитектуры и градостроительства</t>
  </si>
  <si>
    <t>03 8 05 00000</t>
  </si>
  <si>
    <t>03 8 05 10300</t>
  </si>
  <si>
    <t>Приобретение, установка, ремонт и благоустройство объектов культурного наследия на территории поселения</t>
  </si>
  <si>
    <t xml:space="preserve">                                                                                                                                Приложение № 4 к решению Совета </t>
  </si>
  <si>
    <t>17 1 07 11910</t>
  </si>
  <si>
    <t>Проведение выборов в представительный орган муниципального образования</t>
  </si>
  <si>
    <t>Совет Куринского сельского поселения Апшеронского района</t>
  </si>
  <si>
    <t xml:space="preserve">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</si>
  <si>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Апшеронского района</t>
  </si>
  <si>
    <t>400</t>
  </si>
  <si>
    <t>Капитальные вложения в объекты государственной (муниципальной) собственности</t>
  </si>
  <si>
    <t>Ликвидация последствий чрезвычайных ситуаций на автомобильных дорогах общего пользования местного значения</t>
  </si>
  <si>
    <t>12 1 01 S2490</t>
  </si>
  <si>
    <t>06 7 01 S0060</t>
  </si>
  <si>
    <t>Озеленение территории  сельского поселения</t>
  </si>
  <si>
    <t>Мероприятия по предупреждению и ликвидации чрезвычайных ситуаций</t>
  </si>
  <si>
    <t xml:space="preserve">Мероприятий по предупреждению и ликвидации чрезвычайных ситуаций </t>
  </si>
  <si>
    <t xml:space="preserve">                                                                                                                  Приложение № 5 к решению Совета </t>
  </si>
  <si>
    <t xml:space="preserve">Приложение № 6 к решению Совета </t>
  </si>
  <si>
    <t>12 1 01 90020</t>
  </si>
  <si>
    <t>Средства Резервного фонда администрации муниципального образования Апшеронский район на предупреждение и ликвидацию последствий чрезвычайных ситуаций</t>
  </si>
  <si>
    <t>Дополнительная помощь местным бюджетам для решения социально значимых вопросов местного значения</t>
  </si>
  <si>
    <t>03 8 01 М0050</t>
  </si>
  <si>
    <t>Решение социально значимых вопросов местного значения</t>
  </si>
  <si>
    <t>Строительство (реконструкция) автомобильных дорог общего пользования местного значения</t>
  </si>
  <si>
    <t>12 1 01 S1110</t>
  </si>
  <si>
    <t>17 1 16 10820</t>
  </si>
  <si>
    <t>17 1 16 00000</t>
  </si>
  <si>
    <t>Прочие обязательства муниципального образования</t>
  </si>
  <si>
    <t xml:space="preserve">Распределение бюджетных ассигнований 
по целевым статьям (муниципальным программам Куринского сельского поселения Апшеронского района  и непрограммным направлениям деятельности), группам видов расходов классификации расходов бюджетов на 2020 год
</t>
  </si>
  <si>
    <t>Ведомственная структура расходов бюджета Куринского сельского поселения Апшеронского района на 2020 год</t>
  </si>
  <si>
    <t>03 8 А1 55190</t>
  </si>
  <si>
    <t>Федеральный проект "Культурная среда"</t>
  </si>
  <si>
    <t>Государственная поддержка отрасли культура</t>
  </si>
  <si>
    <t xml:space="preserve">03 8 А1 00000 </t>
  </si>
  <si>
    <t>03 8 А1 00000</t>
  </si>
  <si>
    <t xml:space="preserve">Подготовка населения и организаций к действиям в чрезвычайной ситуации в мирное и военное время </t>
  </si>
  <si>
    <t>06 7 01 10630</t>
  </si>
  <si>
    <t>Подготовка населения и организаций к действиям в чрезвычайной ситуации в мирное и военное время</t>
  </si>
  <si>
    <t xml:space="preserve">от 20 декабря 2019 года № 22              </t>
  </si>
  <si>
    <t xml:space="preserve">                                                                                                                  от 20 декабря 2019 года № 22              </t>
  </si>
  <si>
    <t>Осуществление муниципальным учреждением капитального ремонта</t>
  </si>
  <si>
    <t>03 8 01 09020</t>
  </si>
  <si>
    <t>03 7 00 00000</t>
  </si>
  <si>
    <t>03 7 01 00000</t>
  </si>
  <si>
    <t>03 7 01 10300</t>
  </si>
  <si>
    <t>Восстановление, ремонт, благоустройство объектов культурного наследия на территории поселения</t>
  </si>
  <si>
    <t>Сохранение, использование и популяризация объектов культурного наследия</t>
  </si>
  <si>
    <t>Реализация мероприятий муниципальной программы "Развитие жилищно-коммунального хозяйства"</t>
  </si>
  <si>
    <t>19 4 02 11900</t>
  </si>
  <si>
    <t>19 4 06 11170</t>
  </si>
  <si>
    <t xml:space="preserve">Озеленение </t>
  </si>
  <si>
    <t>Обеспечение озеленения территории поселения</t>
  </si>
  <si>
    <t>08 3 08 10820</t>
  </si>
  <si>
    <t>08 3 08 00000</t>
  </si>
  <si>
    <t>06 7 01 90020</t>
  </si>
  <si>
    <t xml:space="preserve">                                                                                                                  Приложение № 1 к решению Совета </t>
  </si>
  <si>
    <t xml:space="preserve">Приложение № 2 к решению Совета </t>
  </si>
  <si>
    <t xml:space="preserve">от  "12" ноября 2020 года № 50                 </t>
  </si>
  <si>
    <t xml:space="preserve">                                                                                                                  от "12" ноября 2020 года № 50                  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</si>
</sst>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0.00000"/>
    <numFmt numFmtId="183" formatCode="0.000000"/>
    <numFmt numFmtId="184" formatCode="#,##0.00000"/>
    <numFmt numFmtId="185" formatCode="_-* #,##0.00000_р_._-;\-* #,##0.00000_р_._-;_-* &quot;-&quot;?????_р_._-;_-@_-"/>
    <numFmt numFmtId="186" formatCode="_-* #,##0.0_р_._-;\-* #,##0.0_р_._-;_-* &quot;-&quot;??_р_._-;_-@_-"/>
    <numFmt numFmtId="187" formatCode="0.0_ ;[Red]\-0.0\ "/>
    <numFmt numFmtId="188" formatCode="0.00000_ ;[Red]\-0.00000\ "/>
    <numFmt numFmtId="189" formatCode="0.000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00"/>
    <numFmt numFmtId="196" formatCode="0.0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indent="4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0" borderId="0" xfId="57" applyFont="1" applyFill="1" applyBorder="1" applyAlignment="1">
      <alignment wrapText="1"/>
      <protection/>
    </xf>
    <xf numFmtId="182" fontId="6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left"/>
    </xf>
    <xf numFmtId="1" fontId="7" fillId="0" borderId="0" xfId="58" applyNumberFormat="1" applyFont="1" applyFill="1" applyAlignment="1">
      <alignment horizontal="center" wrapText="1"/>
      <protection/>
    </xf>
    <xf numFmtId="49" fontId="11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1" fontId="9" fillId="0" borderId="0" xfId="58" applyNumberFormat="1" applyFont="1" applyFill="1" applyAlignment="1">
      <alignment horizontal="center" wrapText="1"/>
      <protection/>
    </xf>
    <xf numFmtId="0" fontId="0" fillId="0" borderId="11" xfId="0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2" fontId="6" fillId="0" borderId="13" xfId="0" applyNumberFormat="1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" fontId="6" fillId="0" borderId="15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49" fontId="6" fillId="32" borderId="10" xfId="0" applyNumberFormat="1" applyFont="1" applyFill="1" applyBorder="1" applyAlignment="1">
      <alignment vertical="top" wrapText="1"/>
    </xf>
    <xf numFmtId="180" fontId="6" fillId="32" borderId="15" xfId="0" applyNumberFormat="1" applyFont="1" applyFill="1" applyBorder="1" applyAlignment="1">
      <alignment wrapText="1"/>
    </xf>
    <xf numFmtId="0" fontId="5" fillId="32" borderId="0" xfId="0" applyFont="1" applyFill="1" applyAlignment="1">
      <alignment horizontal="left" indent="4"/>
    </xf>
    <xf numFmtId="49" fontId="6" fillId="32" borderId="10" xfId="0" applyNumberFormat="1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vertical="top" wrapText="1"/>
    </xf>
    <xf numFmtId="181" fontId="6" fillId="32" borderId="15" xfId="0" applyNumberFormat="1" applyFont="1" applyFill="1" applyBorder="1" applyAlignment="1">
      <alignment horizontal="right" vertical="top" wrapText="1"/>
    </xf>
    <xf numFmtId="181" fontId="6" fillId="32" borderId="15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49" fontId="6" fillId="32" borderId="10" xfId="56" applyNumberFormat="1" applyFont="1" applyFill="1" applyBorder="1" applyAlignment="1">
      <alignment horizontal="center"/>
      <protection/>
    </xf>
    <xf numFmtId="49" fontId="6" fillId="32" borderId="10" xfId="0" applyNumberFormat="1" applyFont="1" applyFill="1" applyBorder="1" applyAlignment="1">
      <alignment horizontal="center" wrapText="1"/>
    </xf>
    <xf numFmtId="49" fontId="6" fillId="32" borderId="10" xfId="56" applyNumberFormat="1" applyFont="1" applyFill="1" applyBorder="1" applyAlignment="1">
      <alignment horizontal="center"/>
      <protection/>
    </xf>
    <xf numFmtId="1" fontId="7" fillId="32" borderId="10" xfId="0" applyNumberFormat="1" applyFont="1" applyFill="1" applyBorder="1" applyAlignment="1">
      <alignment horizontal="center"/>
    </xf>
    <xf numFmtId="1" fontId="6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180" fontId="6" fillId="32" borderId="10" xfId="0" applyNumberFormat="1" applyFont="1" applyFill="1" applyBorder="1" applyAlignment="1">
      <alignment horizontal="right" wrapText="1"/>
    </xf>
    <xf numFmtId="180" fontId="6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180" fontId="6" fillId="32" borderId="10" xfId="0" applyNumberFormat="1" applyFont="1" applyFill="1" applyBorder="1" applyAlignment="1">
      <alignment horizontal="right"/>
    </xf>
    <xf numFmtId="181" fontId="7" fillId="32" borderId="10" xfId="56" applyNumberFormat="1" applyFont="1" applyFill="1" applyBorder="1" applyAlignment="1">
      <alignment horizontal="right" vertical="center" wrapText="1"/>
      <protection/>
    </xf>
    <xf numFmtId="181" fontId="6" fillId="32" borderId="10" xfId="56" applyNumberFormat="1" applyFont="1" applyFill="1" applyBorder="1" applyAlignment="1">
      <alignment wrapText="1"/>
      <protection/>
    </xf>
    <xf numFmtId="181" fontId="6" fillId="32" borderId="10" xfId="0" applyNumberFormat="1" applyFont="1" applyFill="1" applyBorder="1" applyAlignment="1">
      <alignment horizontal="right" wrapText="1"/>
    </xf>
    <xf numFmtId="181" fontId="7" fillId="32" borderId="10" xfId="0" applyNumberFormat="1" applyFont="1" applyFill="1" applyBorder="1" applyAlignment="1">
      <alignment horizontal="right" vertical="center" wrapText="1"/>
    </xf>
    <xf numFmtId="181" fontId="6" fillId="32" borderId="10" xfId="54" applyNumberFormat="1" applyFont="1" applyFill="1" applyBorder="1" applyAlignment="1" applyProtection="1">
      <alignment horizontal="right" vertical="center" wrapText="1"/>
      <protection hidden="1"/>
    </xf>
    <xf numFmtId="181" fontId="6" fillId="32" borderId="10" xfId="0" applyNumberFormat="1" applyFont="1" applyFill="1" applyBorder="1" applyAlignment="1">
      <alignment horizontal="right" vertical="top" wrapText="1"/>
    </xf>
    <xf numFmtId="180" fontId="7" fillId="32" borderId="10" xfId="0" applyNumberFormat="1" applyFont="1" applyFill="1" applyBorder="1" applyAlignment="1">
      <alignment horizontal="right" vertical="center" wrapText="1"/>
    </xf>
    <xf numFmtId="187" fontId="6" fillId="32" borderId="10" xfId="0" applyNumberFormat="1" applyFont="1" applyFill="1" applyBorder="1" applyAlignment="1">
      <alignment wrapText="1"/>
    </xf>
    <xf numFmtId="180" fontId="6" fillId="32" borderId="15" xfId="56" applyNumberFormat="1" applyFont="1" applyFill="1" applyBorder="1" applyAlignment="1">
      <alignment wrapText="1"/>
      <protection/>
    </xf>
    <xf numFmtId="0" fontId="10" fillId="32" borderId="10" xfId="0" applyFont="1" applyFill="1" applyBorder="1" applyAlignment="1">
      <alignment horizontal="justify" vertical="center" wrapText="1"/>
    </xf>
    <xf numFmtId="187" fontId="6" fillId="32" borderId="15" xfId="0" applyNumberFormat="1" applyFont="1" applyFill="1" applyBorder="1" applyAlignment="1">
      <alignment wrapText="1"/>
    </xf>
    <xf numFmtId="180" fontId="6" fillId="32" borderId="15" xfId="0" applyNumberFormat="1" applyFont="1" applyFill="1" applyBorder="1" applyAlignment="1">
      <alignment horizontal="right" wrapText="1"/>
    </xf>
    <xf numFmtId="180" fontId="7" fillId="32" borderId="15" xfId="0" applyNumberFormat="1" applyFont="1" applyFill="1" applyBorder="1" applyAlignment="1">
      <alignment wrapText="1"/>
    </xf>
    <xf numFmtId="2" fontId="3" fillId="0" borderId="0" xfId="0" applyNumberFormat="1" applyFont="1" applyFill="1" applyAlignment="1">
      <alignment/>
    </xf>
    <xf numFmtId="49" fontId="6" fillId="32" borderId="10" xfId="54" applyNumberFormat="1" applyFont="1" applyFill="1" applyBorder="1" applyAlignment="1" applyProtection="1">
      <alignment horizontal="left" vertical="center" wrapText="1"/>
      <protection hidden="1"/>
    </xf>
    <xf numFmtId="49" fontId="6" fillId="32" borderId="10" xfId="0" applyNumberFormat="1" applyFont="1" applyFill="1" applyBorder="1" applyAlignment="1">
      <alignment vertical="top" wrapText="1"/>
    </xf>
    <xf numFmtId="181" fontId="6" fillId="32" borderId="15" xfId="54" applyNumberFormat="1" applyFont="1" applyFill="1" applyBorder="1" applyAlignment="1" applyProtection="1">
      <alignment horizontal="right" vertical="center" wrapText="1"/>
      <protection hidden="1"/>
    </xf>
    <xf numFmtId="49" fontId="7" fillId="32" borderId="10" xfId="0" applyNumberFormat="1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vertical="top" wrapText="1"/>
    </xf>
    <xf numFmtId="0" fontId="10" fillId="32" borderId="10" xfId="0" applyFont="1" applyFill="1" applyBorder="1" applyAlignment="1">
      <alignment wrapText="1"/>
    </xf>
    <xf numFmtId="0" fontId="6" fillId="32" borderId="10" xfId="56" applyFont="1" applyFill="1" applyBorder="1" applyAlignment="1">
      <alignment horizontal="left" wrapText="1"/>
      <protection/>
    </xf>
    <xf numFmtId="0" fontId="6" fillId="32" borderId="10" xfId="0" applyFont="1" applyFill="1" applyBorder="1" applyAlignment="1">
      <alignment horizontal="left" wrapText="1"/>
    </xf>
    <xf numFmtId="49" fontId="6" fillId="32" borderId="10" xfId="54" applyNumberFormat="1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wrapText="1"/>
    </xf>
    <xf numFmtId="11" fontId="6" fillId="32" borderId="10" xfId="56" applyNumberFormat="1" applyFont="1" applyFill="1" applyBorder="1" applyAlignment="1">
      <alignment vertical="top" wrapText="1"/>
      <protection/>
    </xf>
    <xf numFmtId="180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/>
    </xf>
    <xf numFmtId="1" fontId="6" fillId="32" borderId="10" xfId="0" applyNumberFormat="1" applyFont="1" applyFill="1" applyBorder="1" applyAlignment="1">
      <alignment horizontal="center"/>
    </xf>
    <xf numFmtId="180" fontId="7" fillId="32" borderId="15" xfId="0" applyNumberFormat="1" applyFont="1" applyFill="1" applyBorder="1" applyAlignment="1">
      <alignment horizontal="right"/>
    </xf>
    <xf numFmtId="0" fontId="6" fillId="32" borderId="10" xfId="59" applyFont="1" applyFill="1" applyBorder="1" applyAlignment="1">
      <alignment vertical="top" wrapText="1"/>
      <protection/>
    </xf>
    <xf numFmtId="187" fontId="6" fillId="32" borderId="15" xfId="0" applyNumberFormat="1" applyFont="1" applyFill="1" applyBorder="1" applyAlignment="1">
      <alignment horizontal="right" wrapText="1"/>
    </xf>
    <xf numFmtId="0" fontId="6" fillId="32" borderId="0" xfId="0" applyFont="1" applyFill="1" applyAlignment="1">
      <alignment/>
    </xf>
    <xf numFmtId="0" fontId="7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/>
    </xf>
    <xf numFmtId="180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center"/>
    </xf>
    <xf numFmtId="182" fontId="6" fillId="0" borderId="0" xfId="59" applyNumberFormat="1" applyFont="1" applyFill="1" applyAlignment="1">
      <alignment horizontal="left"/>
      <protection/>
    </xf>
    <xf numFmtId="181" fontId="6" fillId="32" borderId="10" xfId="54" applyNumberFormat="1" applyFont="1" applyFill="1" applyBorder="1" applyAlignment="1" applyProtection="1">
      <alignment horizontal="right" wrapText="1"/>
      <protection hidden="1"/>
    </xf>
    <xf numFmtId="181" fontId="6" fillId="32" borderId="15" xfId="54" applyNumberFormat="1" applyFont="1" applyFill="1" applyBorder="1" applyAlignment="1" applyProtection="1">
      <alignment horizontal="right" wrapText="1"/>
      <protection hidden="1"/>
    </xf>
    <xf numFmtId="180" fontId="6" fillId="32" borderId="15" xfId="54" applyNumberFormat="1" applyFont="1" applyFill="1" applyBorder="1" applyAlignment="1" applyProtection="1">
      <alignment horizontal="right" wrapText="1"/>
      <protection hidden="1"/>
    </xf>
    <xf numFmtId="49" fontId="6" fillId="32" borderId="10" xfId="0" applyNumberFormat="1" applyFont="1" applyFill="1" applyBorder="1" applyAlignment="1">
      <alignment wrapText="1"/>
    </xf>
    <xf numFmtId="49" fontId="6" fillId="32" borderId="10" xfId="0" applyNumberFormat="1" applyFont="1" applyFill="1" applyBorder="1" applyAlignment="1">
      <alignment wrapText="1"/>
    </xf>
    <xf numFmtId="11" fontId="6" fillId="32" borderId="10" xfId="56" applyNumberFormat="1" applyFont="1" applyFill="1" applyBorder="1" applyAlignment="1">
      <alignment wrapText="1"/>
      <protection/>
    </xf>
    <xf numFmtId="180" fontId="6" fillId="33" borderId="15" xfId="0" applyNumberFormat="1" applyFont="1" applyFill="1" applyBorder="1" applyAlignment="1">
      <alignment wrapText="1"/>
    </xf>
    <xf numFmtId="181" fontId="6" fillId="33" borderId="15" xfId="0" applyNumberFormat="1" applyFont="1" applyFill="1" applyBorder="1" applyAlignment="1">
      <alignment horizontal="right" wrapText="1"/>
    </xf>
    <xf numFmtId="49" fontId="6" fillId="33" borderId="15" xfId="0" applyNumberFormat="1" applyFont="1" applyFill="1" applyBorder="1" applyAlignment="1">
      <alignment horizontal="left" wrapText="1"/>
    </xf>
    <xf numFmtId="180" fontId="7" fillId="33" borderId="15" xfId="0" applyNumberFormat="1" applyFont="1" applyFill="1" applyBorder="1" applyAlignment="1">
      <alignment wrapText="1"/>
    </xf>
    <xf numFmtId="180" fontId="6" fillId="32" borderId="10" xfId="0" applyNumberFormat="1" applyFont="1" applyFill="1" applyBorder="1" applyAlignment="1">
      <alignment vertical="center" wrapText="1"/>
    </xf>
    <xf numFmtId="180" fontId="6" fillId="32" borderId="15" xfId="0" applyNumberFormat="1" applyFont="1" applyFill="1" applyBorder="1" applyAlignment="1">
      <alignment horizontal="right"/>
    </xf>
    <xf numFmtId="181" fontId="6" fillId="32" borderId="15" xfId="56" applyNumberFormat="1" applyFont="1" applyFill="1" applyBorder="1" applyAlignment="1">
      <alignment wrapText="1"/>
      <protection/>
    </xf>
    <xf numFmtId="180" fontId="6" fillId="32" borderId="15" xfId="56" applyNumberFormat="1" applyFont="1" applyFill="1" applyBorder="1" applyAlignment="1">
      <alignment horizontal="right" wrapText="1"/>
      <protection/>
    </xf>
    <xf numFmtId="49" fontId="6" fillId="32" borderId="15" xfId="0" applyNumberFormat="1" applyFont="1" applyFill="1" applyBorder="1" applyAlignment="1">
      <alignment horizontal="left" wrapText="1"/>
    </xf>
    <xf numFmtId="181" fontId="6" fillId="32" borderId="15" xfId="54" applyNumberFormat="1" applyFont="1" applyFill="1" applyBorder="1" applyAlignment="1">
      <alignment horizontal="right" wrapText="1"/>
      <protection/>
    </xf>
    <xf numFmtId="187" fontId="7" fillId="32" borderId="15" xfId="0" applyNumberFormat="1" applyFont="1" applyFill="1" applyBorder="1" applyAlignment="1">
      <alignment wrapText="1"/>
    </xf>
    <xf numFmtId="0" fontId="3" fillId="34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left" indent="4"/>
    </xf>
    <xf numFmtId="2" fontId="3" fillId="34" borderId="16" xfId="0" applyNumberFormat="1" applyFont="1" applyFill="1" applyBorder="1" applyAlignment="1">
      <alignment/>
    </xf>
    <xf numFmtId="49" fontId="6" fillId="32" borderId="10" xfId="54" applyNumberFormat="1" applyFont="1" applyFill="1" applyBorder="1" applyAlignment="1" applyProtection="1">
      <alignment horizontal="left" wrapText="1"/>
      <protection hidden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80" fontId="6" fillId="0" borderId="15" xfId="0" applyNumberFormat="1" applyFont="1" applyFill="1" applyBorder="1" applyAlignment="1">
      <alignment wrapText="1"/>
    </xf>
    <xf numFmtId="180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181" fontId="6" fillId="0" borderId="15" xfId="0" applyNumberFormat="1" applyFont="1" applyFill="1" applyBorder="1" applyAlignment="1">
      <alignment horizontal="right" wrapText="1"/>
    </xf>
    <xf numFmtId="180" fontId="6" fillId="0" borderId="15" xfId="54" applyNumberFormat="1" applyFont="1" applyFill="1" applyBorder="1" applyAlignment="1" applyProtection="1">
      <alignment horizontal="right" wrapText="1"/>
      <protection hidden="1"/>
    </xf>
    <xf numFmtId="180" fontId="7" fillId="0" borderId="15" xfId="0" applyNumberFormat="1" applyFont="1" applyFill="1" applyBorder="1" applyAlignment="1">
      <alignment horizontal="right" wrapText="1"/>
    </xf>
    <xf numFmtId="180" fontId="6" fillId="0" borderId="1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80" fontId="7" fillId="0" borderId="10" xfId="56" applyNumberFormat="1" applyFont="1" applyFill="1" applyBorder="1" applyAlignment="1">
      <alignment horizontal="right" vertical="center" wrapText="1"/>
      <protection/>
    </xf>
    <xf numFmtId="49" fontId="6" fillId="0" borderId="10" xfId="0" applyNumberFormat="1" applyFont="1" applyFill="1" applyBorder="1" applyAlignment="1">
      <alignment wrapText="1"/>
    </xf>
    <xf numFmtId="180" fontId="6" fillId="0" borderId="10" xfId="56" applyNumberFormat="1" applyFont="1" applyFill="1" applyBorder="1" applyAlignment="1">
      <alignment wrapText="1"/>
      <protection/>
    </xf>
    <xf numFmtId="49" fontId="7" fillId="0" borderId="10" xfId="0" applyNumberFormat="1" applyFont="1" applyFill="1" applyBorder="1" applyAlignment="1">
      <alignment horizontal="center"/>
    </xf>
    <xf numFmtId="49" fontId="11" fillId="35" borderId="0" xfId="0" applyNumberFormat="1" applyFont="1" applyFill="1" applyAlignment="1">
      <alignment horizontal="right"/>
    </xf>
    <xf numFmtId="0" fontId="3" fillId="36" borderId="10" xfId="0" applyFont="1" applyFill="1" applyBorder="1" applyAlignment="1">
      <alignment horizontal="center" vertical="top"/>
    </xf>
    <xf numFmtId="49" fontId="11" fillId="36" borderId="0" xfId="0" applyNumberFormat="1" applyFont="1" applyFill="1" applyAlignment="1">
      <alignment horizontal="right"/>
    </xf>
    <xf numFmtId="0" fontId="3" fillId="36" borderId="0" xfId="0" applyFont="1" applyFill="1" applyAlignment="1">
      <alignment/>
    </xf>
    <xf numFmtId="0" fontId="10" fillId="0" borderId="10" xfId="0" applyFont="1" applyFill="1" applyBorder="1" applyAlignment="1">
      <alignment horizontal="justify" vertical="center" wrapText="1"/>
    </xf>
    <xf numFmtId="181" fontId="6" fillId="0" borderId="10" xfId="54" applyNumberFormat="1" applyFont="1" applyFill="1" applyBorder="1" applyAlignment="1" applyProtection="1">
      <alignment horizontal="right" wrapText="1"/>
      <protection hidden="1"/>
    </xf>
    <xf numFmtId="0" fontId="6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top"/>
    </xf>
    <xf numFmtId="0" fontId="4" fillId="36" borderId="0" xfId="0" applyFont="1" applyFill="1" applyAlignment="1">
      <alignment/>
    </xf>
    <xf numFmtId="0" fontId="4" fillId="36" borderId="16" xfId="0" applyFont="1" applyFill="1" applyBorder="1" applyAlignment="1">
      <alignment/>
    </xf>
    <xf numFmtId="181" fontId="6" fillId="0" borderId="15" xfId="54" applyNumberFormat="1" applyFont="1" applyFill="1" applyBorder="1" applyAlignment="1" applyProtection="1">
      <alignment horizontal="right" wrapText="1"/>
      <protection hidden="1"/>
    </xf>
    <xf numFmtId="0" fontId="6" fillId="32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2" fontId="3" fillId="36" borderId="16" xfId="0" applyNumberFormat="1" applyFont="1" applyFill="1" applyBorder="1" applyAlignment="1">
      <alignment/>
    </xf>
    <xf numFmtId="0" fontId="3" fillId="36" borderId="16" xfId="0" applyFont="1" applyFill="1" applyBorder="1" applyAlignment="1">
      <alignment/>
    </xf>
    <xf numFmtId="180" fontId="3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181" fontId="6" fillId="0" borderId="10" xfId="0" applyNumberFormat="1" applyFont="1" applyFill="1" applyBorder="1" applyAlignment="1">
      <alignment horizontal="right" wrapText="1"/>
    </xf>
    <xf numFmtId="180" fontId="6" fillId="0" borderId="15" xfId="0" applyNumberFormat="1" applyFont="1" applyFill="1" applyBorder="1" applyAlignment="1">
      <alignment horizontal="right" wrapText="1"/>
    </xf>
    <xf numFmtId="49" fontId="6" fillId="0" borderId="10" xfId="56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87" fontId="6" fillId="0" borderId="15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/>
    </xf>
    <xf numFmtId="49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/>
    </xf>
    <xf numFmtId="180" fontId="6" fillId="32" borderId="10" xfId="0" applyNumberFormat="1" applyFont="1" applyFill="1" applyBorder="1" applyAlignment="1">
      <alignment/>
    </xf>
    <xf numFmtId="180" fontId="6" fillId="32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 wrapText="1"/>
    </xf>
    <xf numFmtId="181" fontId="6" fillId="0" borderId="10" xfId="0" applyNumberFormat="1" applyFont="1" applyFill="1" applyBorder="1" applyAlignment="1">
      <alignment horizontal="right" vertical="top" wrapText="1"/>
    </xf>
    <xf numFmtId="181" fontId="7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82" fontId="6" fillId="0" borderId="0" xfId="59" applyNumberFormat="1" applyFont="1" applyFill="1" applyAlignment="1">
      <alignment horizontal="left"/>
      <protection/>
    </xf>
    <xf numFmtId="182" fontId="6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7" xfId="0" applyFont="1" applyFill="1" applyBorder="1" applyAlignment="1">
      <alignment horizontal="right"/>
    </xf>
    <xf numFmtId="0" fontId="6" fillId="0" borderId="17" xfId="0" applyFont="1" applyBorder="1" applyAlignment="1">
      <alignment horizontal="right"/>
    </xf>
    <xf numFmtId="1" fontId="9" fillId="0" borderId="0" xfId="58" applyNumberFormat="1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6" fillId="0" borderId="0" xfId="59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0" fontId="6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2" xfId="59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188" fontId="6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1" fontId="9" fillId="0" borderId="0" xfId="58" applyNumberFormat="1" applyFont="1" applyFill="1" applyAlignment="1">
      <alignment horizontal="center" wrapText="1"/>
      <protection/>
    </xf>
    <xf numFmtId="0" fontId="0" fillId="0" borderId="0" xfId="0" applyAlignment="1">
      <alignment horizontal="center"/>
    </xf>
    <xf numFmtId="2" fontId="3" fillId="0" borderId="16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16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_Ведом.структура Куринская  2014" xfId="55"/>
    <cellStyle name="Обычный_ведомственная  и прилож. на 2008 год без краевых-2 2" xfId="56"/>
    <cellStyle name="Обычный_Приложение № 2 к проекту бюджета" xfId="57"/>
    <cellStyle name="Обычный_расчеты к бю.джету1 2" xfId="58"/>
    <cellStyle name="Обычный_Функциональная структура расходов бюджета на 2005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82"/>
  <sheetViews>
    <sheetView tabSelected="1" view="pageBreakPreview" zoomScale="70" zoomScaleNormal="80" zoomScaleSheetLayoutView="70" zoomScalePageLayoutView="0" workbookViewId="0" topLeftCell="B138">
      <selection activeCell="I17" sqref="I17"/>
    </sheetView>
  </sheetViews>
  <sheetFormatPr defaultColWidth="9.00390625" defaultRowHeight="12.75"/>
  <cols>
    <col min="1" max="1" width="6.875" style="2" hidden="1" customWidth="1"/>
    <col min="2" max="2" width="5.25390625" style="2" customWidth="1"/>
    <col min="3" max="3" width="87.25390625" style="12" customWidth="1"/>
    <col min="4" max="4" width="11.125" style="6" hidden="1" customWidth="1"/>
    <col min="5" max="5" width="17.375" style="6" customWidth="1"/>
    <col min="6" max="6" width="6.125" style="18" customWidth="1"/>
    <col min="7" max="7" width="14.625" style="18" customWidth="1"/>
    <col min="8" max="8" width="27.875" style="1" customWidth="1"/>
    <col min="9" max="9" width="10.00390625" style="1" customWidth="1"/>
    <col min="10" max="11" width="9.125" style="1" customWidth="1"/>
    <col min="12" max="12" width="9.625" style="1" bestFit="1" customWidth="1"/>
    <col min="13" max="16384" width="9.125" style="1" customWidth="1"/>
  </cols>
  <sheetData>
    <row r="1" spans="3:7" ht="21" customHeight="1" hidden="1">
      <c r="C1" s="202" t="s">
        <v>318</v>
      </c>
      <c r="D1" s="202"/>
      <c r="E1" s="202"/>
      <c r="F1" s="202"/>
      <c r="G1" s="202"/>
    </row>
    <row r="2" spans="3:7" ht="18.75" hidden="1">
      <c r="C2" s="193" t="s">
        <v>66</v>
      </c>
      <c r="D2" s="193"/>
      <c r="E2" s="193"/>
      <c r="F2" s="193"/>
      <c r="G2" s="193"/>
    </row>
    <row r="3" spans="3:7" ht="18.75" hidden="1">
      <c r="C3" s="195" t="s">
        <v>67</v>
      </c>
      <c r="D3" s="195"/>
      <c r="E3" s="195"/>
      <c r="F3" s="195"/>
      <c r="G3" s="195"/>
    </row>
    <row r="4" spans="3:7" ht="18.75" hidden="1">
      <c r="C4" s="195" t="s">
        <v>306</v>
      </c>
      <c r="D4" s="195"/>
      <c r="E4" s="195"/>
      <c r="F4" s="195"/>
      <c r="G4" s="195"/>
    </row>
    <row r="5" spans="1:7" ht="18.75" hidden="1">
      <c r="A5" s="3"/>
      <c r="B5" s="3"/>
      <c r="C5" s="13"/>
      <c r="D5" s="7"/>
      <c r="E5" s="7"/>
      <c r="F5" s="17"/>
      <c r="G5" s="17"/>
    </row>
    <row r="6" spans="1:7" ht="18.75" hidden="1">
      <c r="A6" s="3"/>
      <c r="B6" s="3"/>
      <c r="C6" s="13"/>
      <c r="D6" s="7"/>
      <c r="E6" s="7"/>
      <c r="F6" s="17"/>
      <c r="G6" s="17"/>
    </row>
    <row r="7" spans="1:7" ht="36" customHeight="1">
      <c r="A7" s="3"/>
      <c r="B7" s="3"/>
      <c r="C7" s="202" t="s">
        <v>371</v>
      </c>
      <c r="D7" s="203"/>
      <c r="E7" s="203"/>
      <c r="F7" s="203"/>
      <c r="G7" s="203"/>
    </row>
    <row r="8" spans="1:7" ht="22.5" customHeight="1">
      <c r="A8" s="3"/>
      <c r="B8" s="3"/>
      <c r="C8" s="193" t="s">
        <v>322</v>
      </c>
      <c r="D8" s="194"/>
      <c r="E8" s="194"/>
      <c r="F8" s="194"/>
      <c r="G8" s="194"/>
    </row>
    <row r="9" spans="1:7" ht="27" customHeight="1">
      <c r="A9" s="3"/>
      <c r="B9" s="3"/>
      <c r="C9" s="195" t="s">
        <v>323</v>
      </c>
      <c r="D9" s="194"/>
      <c r="E9" s="194"/>
      <c r="F9" s="194"/>
      <c r="G9" s="194"/>
    </row>
    <row r="10" spans="1:7" ht="20.25" customHeight="1">
      <c r="A10" s="3"/>
      <c r="B10" s="3"/>
      <c r="C10" s="195" t="s">
        <v>374</v>
      </c>
      <c r="D10" s="194"/>
      <c r="E10" s="194"/>
      <c r="F10" s="194"/>
      <c r="G10" s="194"/>
    </row>
    <row r="11" spans="1:7" ht="9" customHeight="1">
      <c r="A11" s="3"/>
      <c r="B11" s="3"/>
      <c r="C11" s="114"/>
      <c r="D11" s="59"/>
      <c r="E11" s="59"/>
      <c r="F11" s="59"/>
      <c r="G11" s="59"/>
    </row>
    <row r="12" spans="1:7" ht="15.75" customHeight="1">
      <c r="A12" s="3"/>
      <c r="B12" s="3"/>
      <c r="C12" s="202" t="s">
        <v>332</v>
      </c>
      <c r="D12" s="203"/>
      <c r="E12" s="203"/>
      <c r="F12" s="203"/>
      <c r="G12" s="203"/>
    </row>
    <row r="13" spans="1:7" ht="18.75">
      <c r="A13" s="3"/>
      <c r="B13" s="3"/>
      <c r="C13" s="193" t="s">
        <v>322</v>
      </c>
      <c r="D13" s="194"/>
      <c r="E13" s="194"/>
      <c r="F13" s="194"/>
      <c r="G13" s="194"/>
    </row>
    <row r="14" spans="1:7" ht="18.75">
      <c r="A14" s="3"/>
      <c r="B14" s="3"/>
      <c r="C14" s="195" t="s">
        <v>323</v>
      </c>
      <c r="D14" s="194"/>
      <c r="E14" s="194"/>
      <c r="F14" s="194"/>
      <c r="G14" s="194"/>
    </row>
    <row r="15" spans="1:7" ht="18.75">
      <c r="A15" s="3"/>
      <c r="B15" s="3"/>
      <c r="C15" s="195" t="s">
        <v>355</v>
      </c>
      <c r="D15" s="194"/>
      <c r="E15" s="194"/>
      <c r="F15" s="194"/>
      <c r="G15" s="194"/>
    </row>
    <row r="16" spans="1:7" ht="4.5" customHeight="1">
      <c r="A16" s="3"/>
      <c r="B16" s="3"/>
      <c r="C16" s="13"/>
      <c r="D16" s="7"/>
      <c r="E16" s="7"/>
      <c r="F16" s="17"/>
      <c r="G16" s="17"/>
    </row>
    <row r="17" spans="1:7" ht="79.5" customHeight="1">
      <c r="A17" s="43" t="s">
        <v>65</v>
      </c>
      <c r="B17" s="200" t="s">
        <v>344</v>
      </c>
      <c r="C17" s="201"/>
      <c r="D17" s="201"/>
      <c r="E17" s="201"/>
      <c r="F17" s="201"/>
      <c r="G17" s="201"/>
    </row>
    <row r="18" spans="1:7" ht="15" customHeight="1" hidden="1">
      <c r="A18" s="29"/>
      <c r="B18" s="29"/>
      <c r="C18" s="25"/>
      <c r="D18" s="25"/>
      <c r="E18" s="25"/>
      <c r="F18" s="25"/>
      <c r="G18" s="25"/>
    </row>
    <row r="19" spans="1:7" ht="15.75" customHeight="1">
      <c r="A19" s="3"/>
      <c r="B19" s="3"/>
      <c r="C19" s="14"/>
      <c r="D19" s="8"/>
      <c r="E19" s="3"/>
      <c r="F19" s="198" t="s">
        <v>149</v>
      </c>
      <c r="G19" s="199"/>
    </row>
    <row r="20" spans="1:7" ht="21" customHeight="1">
      <c r="A20" s="204" t="s">
        <v>142</v>
      </c>
      <c r="B20" s="207" t="s">
        <v>107</v>
      </c>
      <c r="C20" s="206" t="s">
        <v>130</v>
      </c>
      <c r="D20" s="45" t="s">
        <v>103</v>
      </c>
      <c r="E20" s="208" t="s">
        <v>45</v>
      </c>
      <c r="F20" s="209" t="s">
        <v>46</v>
      </c>
      <c r="G20" s="196" t="s">
        <v>92</v>
      </c>
    </row>
    <row r="21" spans="1:7" ht="15" customHeight="1">
      <c r="A21" s="205"/>
      <c r="B21" s="197"/>
      <c r="C21" s="205"/>
      <c r="D21" s="44"/>
      <c r="E21" s="197"/>
      <c r="F21" s="197"/>
      <c r="G21" s="197"/>
    </row>
    <row r="22" spans="1:8" ht="13.5" customHeight="1">
      <c r="A22" s="21">
        <v>1</v>
      </c>
      <c r="B22" s="21">
        <v>1</v>
      </c>
      <c r="C22" s="26">
        <v>2</v>
      </c>
      <c r="D22" s="9" t="s">
        <v>126</v>
      </c>
      <c r="E22" s="9" t="s">
        <v>124</v>
      </c>
      <c r="F22" s="19">
        <v>4</v>
      </c>
      <c r="G22" s="19">
        <v>5</v>
      </c>
      <c r="H22" s="30"/>
    </row>
    <row r="23" spans="1:8" ht="18" customHeight="1">
      <c r="A23" s="21"/>
      <c r="B23" s="21"/>
      <c r="C23" s="102" t="s">
        <v>68</v>
      </c>
      <c r="D23" s="103"/>
      <c r="E23" s="103"/>
      <c r="F23" s="104"/>
      <c r="G23" s="112">
        <f>G24+G52+G58+G63+G78+G87+G93+G104+G142+G167+G172</f>
        <v>209145.47199999998</v>
      </c>
      <c r="H23" s="155"/>
    </row>
    <row r="24" spans="1:8" ht="39" customHeight="1">
      <c r="A24" s="21"/>
      <c r="B24" s="38">
        <v>1</v>
      </c>
      <c r="C24" s="94" t="s">
        <v>34</v>
      </c>
      <c r="D24" s="61"/>
      <c r="E24" s="74" t="s">
        <v>185</v>
      </c>
      <c r="F24" s="69"/>
      <c r="G24" s="112">
        <f>G29+G25</f>
        <v>18019.98</v>
      </c>
      <c r="H24" s="30"/>
    </row>
    <row r="25" spans="1:8" ht="39" customHeight="1">
      <c r="A25" s="21"/>
      <c r="B25" s="185"/>
      <c r="C25" s="52" t="s">
        <v>362</v>
      </c>
      <c r="D25" s="61"/>
      <c r="E25" s="184" t="s">
        <v>358</v>
      </c>
      <c r="F25" s="69"/>
      <c r="G25" s="188">
        <f>G28</f>
        <v>100</v>
      </c>
      <c r="H25" s="30"/>
    </row>
    <row r="26" spans="1:8" ht="39" customHeight="1">
      <c r="A26" s="21"/>
      <c r="B26" s="185"/>
      <c r="C26" s="52" t="s">
        <v>361</v>
      </c>
      <c r="D26" s="61"/>
      <c r="E26" s="184" t="s">
        <v>359</v>
      </c>
      <c r="F26" s="69"/>
      <c r="G26" s="188">
        <f>G28</f>
        <v>100</v>
      </c>
      <c r="H26" s="30"/>
    </row>
    <row r="27" spans="1:8" ht="39" customHeight="1">
      <c r="A27" s="21"/>
      <c r="B27" s="38"/>
      <c r="C27" s="52" t="s">
        <v>82</v>
      </c>
      <c r="D27" s="61"/>
      <c r="E27" s="184" t="s">
        <v>360</v>
      </c>
      <c r="F27" s="69"/>
      <c r="G27" s="188">
        <f>G28</f>
        <v>100</v>
      </c>
      <c r="H27" s="30"/>
    </row>
    <row r="28" spans="1:8" ht="39" customHeight="1">
      <c r="A28" s="21"/>
      <c r="B28" s="38"/>
      <c r="C28" s="52" t="s">
        <v>262</v>
      </c>
      <c r="D28" s="61"/>
      <c r="E28" s="63" t="s">
        <v>360</v>
      </c>
      <c r="F28" s="186">
        <v>200</v>
      </c>
      <c r="G28" s="187">
        <f>'прил 6 (ведомст.)'!J235</f>
        <v>100</v>
      </c>
      <c r="H28" s="30"/>
    </row>
    <row r="29" spans="1:8" ht="24" customHeight="1">
      <c r="A29" s="21"/>
      <c r="B29" s="46"/>
      <c r="C29" s="118" t="s">
        <v>292</v>
      </c>
      <c r="D29" s="63"/>
      <c r="E29" s="63" t="s">
        <v>186</v>
      </c>
      <c r="F29" s="70"/>
      <c r="G29" s="75">
        <f>G30+G43+G46+G49</f>
        <v>17919.98</v>
      </c>
      <c r="H29" s="30"/>
    </row>
    <row r="30" spans="1:8" ht="24" customHeight="1">
      <c r="A30" s="21"/>
      <c r="B30" s="46"/>
      <c r="C30" s="52" t="s">
        <v>209</v>
      </c>
      <c r="D30" s="63"/>
      <c r="E30" s="63" t="s">
        <v>187</v>
      </c>
      <c r="F30" s="70"/>
      <c r="G30" s="75">
        <f>G31+G41+G36+G37+G39</f>
        <v>6351.9800000000005</v>
      </c>
      <c r="H30" s="30"/>
    </row>
    <row r="31" spans="1:8" ht="61.5" customHeight="1">
      <c r="A31" s="21"/>
      <c r="B31" s="42"/>
      <c r="C31" s="52" t="s">
        <v>81</v>
      </c>
      <c r="D31" s="63"/>
      <c r="E31" s="63" t="s">
        <v>188</v>
      </c>
      <c r="F31" s="70"/>
      <c r="G31" s="75">
        <f>G32+G33+G34</f>
        <v>5936.9800000000005</v>
      </c>
      <c r="H31" s="30"/>
    </row>
    <row r="32" spans="1:8" ht="65.25" customHeight="1">
      <c r="A32" s="21"/>
      <c r="B32" s="42"/>
      <c r="C32" s="52" t="s">
        <v>57</v>
      </c>
      <c r="D32" s="63"/>
      <c r="E32" s="63" t="s">
        <v>188</v>
      </c>
      <c r="F32" s="70">
        <v>100</v>
      </c>
      <c r="G32" s="75">
        <f>'прил 6 (ведомст.)'!J239</f>
        <v>5015.3</v>
      </c>
      <c r="H32" s="30"/>
    </row>
    <row r="33" spans="1:8" ht="45.75" customHeight="1">
      <c r="A33" s="21"/>
      <c r="B33" s="42"/>
      <c r="C33" s="118" t="s">
        <v>262</v>
      </c>
      <c r="D33" s="63"/>
      <c r="E33" s="63" t="s">
        <v>188</v>
      </c>
      <c r="F33" s="70">
        <v>200</v>
      </c>
      <c r="G33" s="147">
        <f>'прил 6 (ведомст.)'!J240</f>
        <v>909.88</v>
      </c>
      <c r="H33" s="30"/>
    </row>
    <row r="34" spans="1:8" s="158" customFormat="1" ht="22.5" customHeight="1">
      <c r="A34" s="162"/>
      <c r="B34" s="42"/>
      <c r="C34" s="137" t="s">
        <v>62</v>
      </c>
      <c r="D34" s="139"/>
      <c r="E34" s="139" t="s">
        <v>188</v>
      </c>
      <c r="F34" s="164">
        <v>800</v>
      </c>
      <c r="G34" s="147">
        <f>'прил 6 (ведомст.)'!J241</f>
        <v>11.8</v>
      </c>
      <c r="H34" s="157"/>
    </row>
    <row r="35" spans="1:8" s="158" customFormat="1" ht="30" customHeight="1">
      <c r="A35" s="162"/>
      <c r="B35" s="42"/>
      <c r="C35" s="137" t="s">
        <v>356</v>
      </c>
      <c r="D35" s="139"/>
      <c r="E35" s="139" t="s">
        <v>357</v>
      </c>
      <c r="F35" s="164"/>
      <c r="G35" s="147">
        <f>G36</f>
        <v>415</v>
      </c>
      <c r="H35" s="157"/>
    </row>
    <row r="36" spans="1:8" ht="37.5">
      <c r="A36" s="21"/>
      <c r="B36" s="42"/>
      <c r="C36" s="137" t="s">
        <v>262</v>
      </c>
      <c r="D36" s="139"/>
      <c r="E36" s="139" t="s">
        <v>357</v>
      </c>
      <c r="F36" s="164">
        <v>200</v>
      </c>
      <c r="G36" s="147">
        <f>'прил 6 (ведомст.)'!J243</f>
        <v>415</v>
      </c>
      <c r="H36" s="30"/>
    </row>
    <row r="37" spans="1:12" ht="18.75" hidden="1">
      <c r="A37" s="21"/>
      <c r="B37" s="42"/>
      <c r="C37" s="137" t="s">
        <v>338</v>
      </c>
      <c r="D37" s="139"/>
      <c r="E37" s="139" t="s">
        <v>337</v>
      </c>
      <c r="F37" s="164"/>
      <c r="G37" s="147">
        <f>G38</f>
        <v>0</v>
      </c>
      <c r="H37" s="30"/>
      <c r="L37" s="173">
        <f>G24+G63+G78+G87+G104+G142+G167+G172</f>
        <v>209145.47199999998</v>
      </c>
    </row>
    <row r="38" spans="1:8" ht="37.5" hidden="1">
      <c r="A38" s="21"/>
      <c r="B38" s="42"/>
      <c r="C38" s="137" t="s">
        <v>262</v>
      </c>
      <c r="D38" s="139"/>
      <c r="E38" s="139" t="s">
        <v>337</v>
      </c>
      <c r="F38" s="164">
        <v>200</v>
      </c>
      <c r="G38" s="147"/>
      <c r="H38" s="30"/>
    </row>
    <row r="39" spans="1:8" ht="40.5" customHeight="1" hidden="1">
      <c r="A39" s="21"/>
      <c r="B39" s="42"/>
      <c r="C39" s="137" t="s">
        <v>336</v>
      </c>
      <c r="D39" s="139"/>
      <c r="E39" s="139" t="s">
        <v>297</v>
      </c>
      <c r="F39" s="164"/>
      <c r="G39" s="147">
        <f>G40</f>
        <v>0</v>
      </c>
      <c r="H39" s="30"/>
    </row>
    <row r="40" spans="1:8" ht="58.5" customHeight="1" hidden="1">
      <c r="A40" s="21"/>
      <c r="B40" s="42"/>
      <c r="C40" s="137" t="s">
        <v>57</v>
      </c>
      <c r="D40" s="139"/>
      <c r="E40" s="139" t="s">
        <v>297</v>
      </c>
      <c r="F40" s="164">
        <v>100</v>
      </c>
      <c r="G40" s="147">
        <f>'прил 6 (ведомст.)'!J245</f>
        <v>0</v>
      </c>
      <c r="H40" s="30"/>
    </row>
    <row r="41" spans="1:8" ht="24.75" customHeight="1" hidden="1">
      <c r="A41" s="21"/>
      <c r="B41" s="42"/>
      <c r="C41" s="137" t="s">
        <v>82</v>
      </c>
      <c r="D41" s="139"/>
      <c r="E41" s="139" t="s">
        <v>189</v>
      </c>
      <c r="F41" s="164"/>
      <c r="G41" s="147">
        <f>G42</f>
        <v>0</v>
      </c>
      <c r="H41" s="30"/>
    </row>
    <row r="42" spans="1:8" s="4" customFormat="1" ht="77.25" customHeight="1" hidden="1">
      <c r="A42" s="22">
        <v>1</v>
      </c>
      <c r="B42" s="39"/>
      <c r="C42" s="142" t="s">
        <v>57</v>
      </c>
      <c r="D42" s="139"/>
      <c r="E42" s="139" t="s">
        <v>189</v>
      </c>
      <c r="F42" s="164">
        <v>100</v>
      </c>
      <c r="G42" s="142">
        <f>'прил 6 (ведомст.)'!J247</f>
        <v>0</v>
      </c>
      <c r="H42" s="30"/>
    </row>
    <row r="43" spans="1:8" s="4" customFormat="1" ht="49.5" customHeight="1">
      <c r="A43" s="22"/>
      <c r="B43" s="39"/>
      <c r="C43" s="142" t="s">
        <v>211</v>
      </c>
      <c r="D43" s="139"/>
      <c r="E43" s="139" t="s">
        <v>210</v>
      </c>
      <c r="F43" s="164"/>
      <c r="G43" s="142">
        <f>G44</f>
        <v>60.699999999999996</v>
      </c>
      <c r="H43" s="30"/>
    </row>
    <row r="44" spans="1:8" s="4" customFormat="1" ht="24" customHeight="1">
      <c r="A44" s="22"/>
      <c r="B44" s="41"/>
      <c r="C44" s="137" t="s">
        <v>82</v>
      </c>
      <c r="D44" s="139"/>
      <c r="E44" s="139" t="s">
        <v>212</v>
      </c>
      <c r="F44" s="139"/>
      <c r="G44" s="142">
        <f>G45</f>
        <v>60.699999999999996</v>
      </c>
      <c r="H44" s="30"/>
    </row>
    <row r="45" spans="1:8" s="4" customFormat="1" ht="43.5" customHeight="1">
      <c r="A45" s="22"/>
      <c r="B45" s="39"/>
      <c r="C45" s="137" t="s">
        <v>262</v>
      </c>
      <c r="D45" s="139"/>
      <c r="E45" s="139" t="s">
        <v>212</v>
      </c>
      <c r="F45" s="139" t="s">
        <v>59</v>
      </c>
      <c r="G45" s="142">
        <f>'прил 6 (ведомст.)'!J250</f>
        <v>60.699999999999996</v>
      </c>
      <c r="H45" s="30"/>
    </row>
    <row r="46" spans="1:8" s="158" customFormat="1" ht="34.5" customHeight="1">
      <c r="A46" s="163"/>
      <c r="B46" s="39"/>
      <c r="C46" s="137" t="s">
        <v>214</v>
      </c>
      <c r="D46" s="139" t="s">
        <v>131</v>
      </c>
      <c r="E46" s="139" t="s">
        <v>213</v>
      </c>
      <c r="F46" s="139"/>
      <c r="G46" s="142">
        <f>G47</f>
        <v>60</v>
      </c>
      <c r="H46" s="157"/>
    </row>
    <row r="47" spans="1:8" ht="51" customHeight="1">
      <c r="A47" s="22"/>
      <c r="B47" s="39"/>
      <c r="C47" s="55" t="s">
        <v>279</v>
      </c>
      <c r="D47" s="63" t="s">
        <v>121</v>
      </c>
      <c r="E47" s="63" t="s">
        <v>215</v>
      </c>
      <c r="F47" s="63"/>
      <c r="G47" s="73">
        <f>G48</f>
        <v>60</v>
      </c>
      <c r="H47" s="30"/>
    </row>
    <row r="48" spans="1:8" ht="29.25" customHeight="1">
      <c r="A48" s="22"/>
      <c r="B48" s="39"/>
      <c r="C48" s="73" t="s">
        <v>64</v>
      </c>
      <c r="D48" s="63"/>
      <c r="E48" s="63" t="s">
        <v>215</v>
      </c>
      <c r="F48" s="63" t="s">
        <v>63</v>
      </c>
      <c r="G48" s="73">
        <f>'прил 6 (ведомст.)'!J253</f>
        <v>60</v>
      </c>
      <c r="H48" s="30"/>
    </row>
    <row r="49" spans="1:8" ht="36.75" customHeight="1">
      <c r="A49" s="22"/>
      <c r="B49" s="39"/>
      <c r="C49" s="56" t="s">
        <v>347</v>
      </c>
      <c r="D49" s="63"/>
      <c r="E49" s="63" t="s">
        <v>349</v>
      </c>
      <c r="F49" s="63"/>
      <c r="G49" s="73">
        <f>G50</f>
        <v>11447.3</v>
      </c>
      <c r="H49" s="30"/>
    </row>
    <row r="50" spans="1:8" s="4" customFormat="1" ht="22.5" customHeight="1">
      <c r="A50" s="23"/>
      <c r="B50" s="35"/>
      <c r="C50" s="52" t="s">
        <v>348</v>
      </c>
      <c r="D50" s="63"/>
      <c r="E50" s="63" t="s">
        <v>346</v>
      </c>
      <c r="F50" s="65"/>
      <c r="G50" s="73">
        <f>G51</f>
        <v>11447.3</v>
      </c>
      <c r="H50" s="30"/>
    </row>
    <row r="51" spans="1:8" ht="39" customHeight="1">
      <c r="A51" s="23"/>
      <c r="B51" s="35"/>
      <c r="C51" s="52" t="s">
        <v>262</v>
      </c>
      <c r="D51" s="63" t="s">
        <v>131</v>
      </c>
      <c r="E51" s="63" t="s">
        <v>346</v>
      </c>
      <c r="F51" s="63" t="s">
        <v>59</v>
      </c>
      <c r="G51" s="73">
        <f>'прил 6 (ведомст.)'!J280</f>
        <v>11447.3</v>
      </c>
      <c r="H51" s="30"/>
    </row>
    <row r="52" spans="1:8" s="4" customFormat="1" ht="39" customHeight="1" hidden="1">
      <c r="A52" s="23"/>
      <c r="B52" s="37" t="s">
        <v>54</v>
      </c>
      <c r="C52" s="93" t="s">
        <v>35</v>
      </c>
      <c r="D52" s="63"/>
      <c r="E52" s="74" t="s">
        <v>190</v>
      </c>
      <c r="F52" s="65"/>
      <c r="G52" s="76">
        <f>G53</f>
        <v>0</v>
      </c>
      <c r="H52" s="30"/>
    </row>
    <row r="53" spans="1:9" s="4" customFormat="1" ht="20.25" customHeight="1" hidden="1">
      <c r="A53" s="23"/>
      <c r="B53" s="35"/>
      <c r="C53" s="52" t="s">
        <v>292</v>
      </c>
      <c r="D53" s="63"/>
      <c r="E53" s="63" t="s">
        <v>191</v>
      </c>
      <c r="F53" s="65"/>
      <c r="G53" s="77">
        <f>G54</f>
        <v>0</v>
      </c>
      <c r="H53" s="30"/>
      <c r="I53" s="30"/>
    </row>
    <row r="54" spans="1:9" s="4" customFormat="1" ht="36" customHeight="1" hidden="1">
      <c r="A54" s="23"/>
      <c r="B54" s="35"/>
      <c r="C54" s="52" t="s">
        <v>308</v>
      </c>
      <c r="D54" s="63"/>
      <c r="E54" s="63" t="s">
        <v>216</v>
      </c>
      <c r="F54" s="65"/>
      <c r="G54" s="77">
        <f>G55</f>
        <v>0</v>
      </c>
      <c r="H54" s="30"/>
      <c r="I54" s="30"/>
    </row>
    <row r="55" spans="1:8" s="4" customFormat="1" ht="39" customHeight="1" hidden="1">
      <c r="A55" s="23"/>
      <c r="B55" s="35"/>
      <c r="C55" s="91" t="s">
        <v>83</v>
      </c>
      <c r="D55" s="63"/>
      <c r="E55" s="63" t="s">
        <v>217</v>
      </c>
      <c r="F55" s="65"/>
      <c r="G55" s="77">
        <f>G56</f>
        <v>0</v>
      </c>
      <c r="H55" s="30"/>
    </row>
    <row r="56" spans="1:8" ht="38.25" customHeight="1" hidden="1">
      <c r="A56" s="23"/>
      <c r="B56" s="35"/>
      <c r="C56" s="52" t="s">
        <v>262</v>
      </c>
      <c r="D56" s="63"/>
      <c r="E56" s="63" t="s">
        <v>217</v>
      </c>
      <c r="F56" s="65" t="s">
        <v>59</v>
      </c>
      <c r="G56" s="73">
        <f>'прил 6 (ведомст.)'!J277</f>
        <v>0</v>
      </c>
      <c r="H56" s="30"/>
    </row>
    <row r="57" spans="1:8" ht="0.75" customHeight="1">
      <c r="A57" s="23"/>
      <c r="B57" s="35"/>
      <c r="C57" s="52"/>
      <c r="D57" s="63"/>
      <c r="E57" s="63"/>
      <c r="F57" s="65"/>
      <c r="G57" s="78"/>
      <c r="H57" s="30"/>
    </row>
    <row r="58" spans="1:8" ht="37.5" customHeight="1" hidden="1">
      <c r="A58" s="23"/>
      <c r="B58" s="37" t="s">
        <v>55</v>
      </c>
      <c r="C58" s="93" t="s">
        <v>36</v>
      </c>
      <c r="D58" s="63"/>
      <c r="E58" s="74" t="s">
        <v>192</v>
      </c>
      <c r="F58" s="65"/>
      <c r="G58" s="79">
        <f>G59</f>
        <v>0</v>
      </c>
      <c r="H58" s="30"/>
    </row>
    <row r="59" spans="1:8" ht="18.75" customHeight="1" hidden="1">
      <c r="A59" s="23"/>
      <c r="B59" s="35"/>
      <c r="C59" s="52" t="s">
        <v>292</v>
      </c>
      <c r="D59" s="63"/>
      <c r="E59" s="63" t="s">
        <v>193</v>
      </c>
      <c r="F59" s="63"/>
      <c r="G59" s="78">
        <f>G60</f>
        <v>0</v>
      </c>
      <c r="H59" s="30"/>
    </row>
    <row r="60" spans="1:8" ht="36" customHeight="1" hidden="1">
      <c r="A60" s="23"/>
      <c r="B60" s="35"/>
      <c r="C60" s="55" t="s">
        <v>219</v>
      </c>
      <c r="D60" s="63"/>
      <c r="E60" s="63" t="s">
        <v>218</v>
      </c>
      <c r="F60" s="63"/>
      <c r="G60" s="78">
        <f>G61</f>
        <v>0</v>
      </c>
      <c r="H60" s="30"/>
    </row>
    <row r="61" spans="1:8" ht="18.75" customHeight="1" hidden="1">
      <c r="A61" s="23"/>
      <c r="B61" s="35"/>
      <c r="C61" s="55" t="s">
        <v>80</v>
      </c>
      <c r="D61" s="63"/>
      <c r="E61" s="63" t="s">
        <v>220</v>
      </c>
      <c r="F61" s="65"/>
      <c r="G61" s="80">
        <f>G62</f>
        <v>0</v>
      </c>
      <c r="H61" s="30"/>
    </row>
    <row r="62" spans="1:8" ht="37.5" customHeight="1" hidden="1">
      <c r="A62" s="23"/>
      <c r="B62" s="35"/>
      <c r="C62" s="52" t="s">
        <v>262</v>
      </c>
      <c r="D62" s="63"/>
      <c r="E62" s="63" t="s">
        <v>220</v>
      </c>
      <c r="F62" s="65" t="s">
        <v>59</v>
      </c>
      <c r="G62" s="78">
        <f>'прил 6 (ведомст.)'!J224</f>
        <v>0</v>
      </c>
      <c r="H62" s="30"/>
    </row>
    <row r="63" spans="1:8" ht="39.75" customHeight="1">
      <c r="A63" s="23"/>
      <c r="B63" s="37">
        <v>2</v>
      </c>
      <c r="C63" s="93" t="s">
        <v>37</v>
      </c>
      <c r="D63" s="63"/>
      <c r="E63" s="74" t="s">
        <v>194</v>
      </c>
      <c r="F63" s="65"/>
      <c r="G63" s="79">
        <f>G64</f>
        <v>1394.5</v>
      </c>
      <c r="H63" s="30"/>
    </row>
    <row r="64" spans="1:8" ht="24.75" customHeight="1">
      <c r="A64" s="23"/>
      <c r="B64" s="35"/>
      <c r="C64" s="52" t="s">
        <v>292</v>
      </c>
      <c r="D64" s="63"/>
      <c r="E64" s="63" t="s">
        <v>195</v>
      </c>
      <c r="F64" s="65"/>
      <c r="G64" s="78">
        <f>G74+G69+G67+G77</f>
        <v>1394.5</v>
      </c>
      <c r="H64" s="30"/>
    </row>
    <row r="65" spans="1:8" ht="45.75" customHeight="1">
      <c r="A65" s="23"/>
      <c r="B65" s="35"/>
      <c r="C65" s="174" t="s">
        <v>221</v>
      </c>
      <c r="D65" s="139"/>
      <c r="E65" s="139" t="s">
        <v>196</v>
      </c>
      <c r="F65" s="140"/>
      <c r="G65" s="175">
        <f>G69+G67+G74</f>
        <v>1393.5</v>
      </c>
      <c r="H65" s="30"/>
    </row>
    <row r="66" spans="1:8" ht="52.5" customHeight="1">
      <c r="A66" s="23"/>
      <c r="B66" s="35"/>
      <c r="C66" s="159" t="s">
        <v>353</v>
      </c>
      <c r="D66" s="139"/>
      <c r="E66" s="139" t="s">
        <v>352</v>
      </c>
      <c r="F66" s="140"/>
      <c r="G66" s="175">
        <f>G67</f>
        <v>1</v>
      </c>
      <c r="H66" s="30"/>
    </row>
    <row r="67" spans="1:8" ht="39" customHeight="1">
      <c r="A67" s="23"/>
      <c r="B67" s="35"/>
      <c r="C67" s="137" t="s">
        <v>262</v>
      </c>
      <c r="D67" s="139"/>
      <c r="E67" s="139" t="s">
        <v>352</v>
      </c>
      <c r="F67" s="140" t="s">
        <v>59</v>
      </c>
      <c r="G67" s="175">
        <f>'прил 6 (ведомст.)'!J108</f>
        <v>1</v>
      </c>
      <c r="H67" s="30"/>
    </row>
    <row r="68" spans="1:8" ht="23.25" customHeight="1" hidden="1">
      <c r="A68" s="23"/>
      <c r="B68" s="35"/>
      <c r="C68" s="174" t="s">
        <v>330</v>
      </c>
      <c r="D68" s="139"/>
      <c r="E68" s="139" t="s">
        <v>328</v>
      </c>
      <c r="F68" s="140"/>
      <c r="G68" s="175">
        <f>G69</f>
        <v>0</v>
      </c>
      <c r="H68" s="30"/>
    </row>
    <row r="69" spans="1:8" ht="35.25" customHeight="1" hidden="1">
      <c r="A69" s="23"/>
      <c r="B69" s="35"/>
      <c r="C69" s="137" t="s">
        <v>262</v>
      </c>
      <c r="D69" s="139"/>
      <c r="E69" s="139" t="s">
        <v>328</v>
      </c>
      <c r="F69" s="140" t="s">
        <v>59</v>
      </c>
      <c r="G69" s="160">
        <f>'прил 6 (ведомст.)'!J110</f>
        <v>0</v>
      </c>
      <c r="H69" s="30"/>
    </row>
    <row r="70" spans="1:8" ht="54.75" customHeight="1" hidden="1">
      <c r="A70" s="23"/>
      <c r="B70" s="35"/>
      <c r="C70" s="1"/>
      <c r="D70" s="1"/>
      <c r="E70" s="1"/>
      <c r="F70" s="1"/>
      <c r="G70" s="160"/>
      <c r="H70" s="30"/>
    </row>
    <row r="71" spans="1:8" ht="37.5" customHeight="1" hidden="1">
      <c r="A71" s="23"/>
      <c r="B71" s="35"/>
      <c r="C71" s="1"/>
      <c r="D71" s="1"/>
      <c r="E71" s="1"/>
      <c r="F71" s="1"/>
      <c r="G71" s="160"/>
      <c r="H71" s="30"/>
    </row>
    <row r="72" spans="1:8" ht="19.5" customHeight="1" hidden="1">
      <c r="A72" s="23"/>
      <c r="B72" s="35"/>
      <c r="C72" s="137" t="s">
        <v>270</v>
      </c>
      <c r="D72" s="139"/>
      <c r="E72" s="139" t="s">
        <v>269</v>
      </c>
      <c r="F72" s="140"/>
      <c r="G72" s="160">
        <f>G73</f>
        <v>1392.5</v>
      </c>
      <c r="H72" s="30"/>
    </row>
    <row r="73" spans="1:8" s="158" customFormat="1" ht="59.25" customHeight="1">
      <c r="A73" s="156"/>
      <c r="B73" s="35"/>
      <c r="C73" s="159" t="s">
        <v>335</v>
      </c>
      <c r="D73" s="139"/>
      <c r="E73" s="139" t="s">
        <v>370</v>
      </c>
      <c r="F73" s="140"/>
      <c r="G73" s="160">
        <f>G74</f>
        <v>1392.5</v>
      </c>
      <c r="H73" s="157"/>
    </row>
    <row r="74" spans="1:8" ht="39.75" customHeight="1">
      <c r="A74" s="23"/>
      <c r="B74" s="35"/>
      <c r="C74" s="137" t="s">
        <v>262</v>
      </c>
      <c r="D74" s="139"/>
      <c r="E74" s="139" t="s">
        <v>370</v>
      </c>
      <c r="F74" s="140" t="s">
        <v>59</v>
      </c>
      <c r="G74" s="160">
        <f>'прил 6 (ведомст.)'!J112</f>
        <v>1392.5</v>
      </c>
      <c r="H74" s="30"/>
    </row>
    <row r="75" spans="1:8" ht="36" customHeight="1">
      <c r="A75" s="23"/>
      <c r="B75" s="35"/>
      <c r="C75" s="174" t="s">
        <v>224</v>
      </c>
      <c r="D75" s="139"/>
      <c r="E75" s="139" t="s">
        <v>222</v>
      </c>
      <c r="F75" s="140"/>
      <c r="G75" s="160">
        <f>G76</f>
        <v>1</v>
      </c>
      <c r="H75" s="30"/>
    </row>
    <row r="76" spans="1:8" ht="27" customHeight="1">
      <c r="A76" s="23"/>
      <c r="B76" s="35"/>
      <c r="C76" s="55" t="s">
        <v>29</v>
      </c>
      <c r="D76" s="63"/>
      <c r="E76" s="63" t="s">
        <v>223</v>
      </c>
      <c r="F76" s="65"/>
      <c r="G76" s="78">
        <f>G77</f>
        <v>1</v>
      </c>
      <c r="H76" s="30"/>
    </row>
    <row r="77" spans="1:8" ht="38.25" customHeight="1">
      <c r="A77" s="23"/>
      <c r="B77" s="35"/>
      <c r="C77" s="52" t="s">
        <v>262</v>
      </c>
      <c r="D77" s="63"/>
      <c r="E77" s="63" t="s">
        <v>223</v>
      </c>
      <c r="F77" s="65" t="s">
        <v>59</v>
      </c>
      <c r="G77" s="78">
        <f>'прил 6 (ведомст.)'!J122</f>
        <v>1</v>
      </c>
      <c r="H77" s="30"/>
    </row>
    <row r="78" spans="1:8" ht="39.75" customHeight="1">
      <c r="A78" s="23"/>
      <c r="B78" s="37">
        <v>3</v>
      </c>
      <c r="C78" s="93" t="s">
        <v>38</v>
      </c>
      <c r="D78" s="63"/>
      <c r="E78" s="74" t="s">
        <v>197</v>
      </c>
      <c r="F78" s="65"/>
      <c r="G78" s="79">
        <f>G80</f>
        <v>535</v>
      </c>
      <c r="H78" s="30"/>
    </row>
    <row r="79" spans="1:8" ht="9" customHeight="1" hidden="1">
      <c r="A79" s="23"/>
      <c r="B79" s="35"/>
      <c r="C79" s="96"/>
      <c r="D79" s="65"/>
      <c r="E79" s="63"/>
      <c r="F79" s="65"/>
      <c r="G79" s="81"/>
      <c r="H79" s="30"/>
    </row>
    <row r="80" spans="1:8" ht="27" customHeight="1">
      <c r="A80" s="23"/>
      <c r="B80" s="35"/>
      <c r="C80" s="52" t="s">
        <v>292</v>
      </c>
      <c r="D80" s="65"/>
      <c r="E80" s="63" t="s">
        <v>198</v>
      </c>
      <c r="F80" s="65"/>
      <c r="G80" s="81">
        <f>G81+G84</f>
        <v>535</v>
      </c>
      <c r="H80" s="30"/>
    </row>
    <row r="81" spans="1:8" ht="62.25" customHeight="1">
      <c r="A81" s="23"/>
      <c r="B81" s="35"/>
      <c r="C81" s="90" t="s">
        <v>225</v>
      </c>
      <c r="D81" s="65"/>
      <c r="E81" s="63" t="s">
        <v>199</v>
      </c>
      <c r="F81" s="65"/>
      <c r="G81" s="78">
        <f>G82</f>
        <v>85</v>
      </c>
      <c r="H81" s="30"/>
    </row>
    <row r="82" spans="1:8" ht="41.25" customHeight="1">
      <c r="A82" s="23"/>
      <c r="B82" s="35"/>
      <c r="C82" s="137" t="s">
        <v>16</v>
      </c>
      <c r="D82" s="140"/>
      <c r="E82" s="139" t="s">
        <v>200</v>
      </c>
      <c r="F82" s="177"/>
      <c r="G82" s="175">
        <f>G83</f>
        <v>85</v>
      </c>
      <c r="H82" s="30"/>
    </row>
    <row r="83" spans="1:8" ht="39" customHeight="1">
      <c r="A83" s="23"/>
      <c r="B83" s="35"/>
      <c r="C83" s="137" t="s">
        <v>262</v>
      </c>
      <c r="D83" s="140"/>
      <c r="E83" s="139" t="s">
        <v>200</v>
      </c>
      <c r="F83" s="177" t="s">
        <v>59</v>
      </c>
      <c r="G83" s="175">
        <f>'прил 6 (ведомст.)'!J72</f>
        <v>85</v>
      </c>
      <c r="H83" s="30"/>
    </row>
    <row r="84" spans="1:8" ht="31.5" customHeight="1">
      <c r="A84" s="23"/>
      <c r="B84" s="35"/>
      <c r="C84" s="137" t="s">
        <v>343</v>
      </c>
      <c r="D84" s="140"/>
      <c r="E84" s="139" t="s">
        <v>369</v>
      </c>
      <c r="F84" s="140"/>
      <c r="G84" s="175">
        <f>G86</f>
        <v>450</v>
      </c>
      <c r="H84" s="30"/>
    </row>
    <row r="85" spans="1:8" ht="43.5" customHeight="1">
      <c r="A85" s="23"/>
      <c r="B85" s="35"/>
      <c r="C85" s="174" t="s">
        <v>286</v>
      </c>
      <c r="D85" s="140"/>
      <c r="E85" s="139" t="s">
        <v>368</v>
      </c>
      <c r="F85" s="140"/>
      <c r="G85" s="175">
        <f>G86</f>
        <v>450</v>
      </c>
      <c r="H85" s="30"/>
    </row>
    <row r="86" spans="1:8" ht="39.75" customHeight="1">
      <c r="A86" s="23"/>
      <c r="B86" s="35"/>
      <c r="C86" s="137" t="s">
        <v>325</v>
      </c>
      <c r="D86" s="140"/>
      <c r="E86" s="139" t="s">
        <v>368</v>
      </c>
      <c r="F86" s="140" t="s">
        <v>324</v>
      </c>
      <c r="G86" s="175">
        <f>'прил 6 (ведомст.)'!J75</f>
        <v>450</v>
      </c>
      <c r="H86" s="30"/>
    </row>
    <row r="87" spans="1:8" ht="36.75" customHeight="1">
      <c r="A87" s="23"/>
      <c r="B87" s="37">
        <v>4</v>
      </c>
      <c r="C87" s="149" t="s">
        <v>39</v>
      </c>
      <c r="D87" s="139"/>
      <c r="E87" s="150" t="s">
        <v>201</v>
      </c>
      <c r="F87" s="154"/>
      <c r="G87" s="189">
        <f>G88</f>
        <v>181248.19199999998</v>
      </c>
      <c r="H87" s="30"/>
    </row>
    <row r="88" spans="1:8" ht="22.5" customHeight="1">
      <c r="A88" s="23"/>
      <c r="B88" s="35"/>
      <c r="C88" s="137" t="s">
        <v>292</v>
      </c>
      <c r="D88" s="139"/>
      <c r="E88" s="139" t="s">
        <v>202</v>
      </c>
      <c r="F88" s="140"/>
      <c r="G88" s="142">
        <f>G89</f>
        <v>181248.19199999998</v>
      </c>
      <c r="H88" s="30"/>
    </row>
    <row r="89" spans="1:8" ht="39.75" customHeight="1">
      <c r="A89" s="23"/>
      <c r="B89" s="35"/>
      <c r="C89" s="97" t="s">
        <v>227</v>
      </c>
      <c r="D89" s="63"/>
      <c r="E89" s="63" t="s">
        <v>203</v>
      </c>
      <c r="F89" s="65"/>
      <c r="G89" s="73">
        <f>G103+G99+G92+G101</f>
        <v>181248.19199999998</v>
      </c>
      <c r="H89" s="30"/>
    </row>
    <row r="90" spans="1:8" ht="20.25" customHeight="1" hidden="1">
      <c r="A90" s="23"/>
      <c r="B90" s="35"/>
      <c r="C90" s="52" t="s">
        <v>60</v>
      </c>
      <c r="D90" s="63"/>
      <c r="E90" s="63" t="s">
        <v>180</v>
      </c>
      <c r="F90" s="65" t="s">
        <v>59</v>
      </c>
      <c r="G90" s="73">
        <f>'прил 6 (ведомст.)'!J137</f>
        <v>0</v>
      </c>
      <c r="H90" s="30"/>
    </row>
    <row r="91" spans="1:8" ht="62.25" customHeight="1">
      <c r="A91" s="23"/>
      <c r="B91" s="35"/>
      <c r="C91" s="97" t="s">
        <v>85</v>
      </c>
      <c r="D91" s="63"/>
      <c r="E91" s="63" t="s">
        <v>204</v>
      </c>
      <c r="F91" s="65"/>
      <c r="G91" s="73">
        <f>G92</f>
        <v>2417.392</v>
      </c>
      <c r="H91" s="30"/>
    </row>
    <row r="92" spans="1:8" ht="39.75" customHeight="1">
      <c r="A92" s="23"/>
      <c r="B92" s="35"/>
      <c r="C92" s="137" t="s">
        <v>262</v>
      </c>
      <c r="D92" s="139"/>
      <c r="E92" s="139" t="s">
        <v>204</v>
      </c>
      <c r="F92" s="140" t="s">
        <v>59</v>
      </c>
      <c r="G92" s="148">
        <f>'прил 6 (ведомст.)'!J139</f>
        <v>2417.392</v>
      </c>
      <c r="H92" s="30"/>
    </row>
    <row r="93" spans="1:8" ht="52.5" customHeight="1" hidden="1">
      <c r="A93" s="23"/>
      <c r="B93" s="37" t="s">
        <v>69</v>
      </c>
      <c r="C93" s="149" t="s">
        <v>44</v>
      </c>
      <c r="D93" s="139"/>
      <c r="E93" s="150" t="s">
        <v>205</v>
      </c>
      <c r="F93" s="140"/>
      <c r="G93" s="151">
        <f>G94</f>
        <v>0</v>
      </c>
      <c r="H93" s="30"/>
    </row>
    <row r="94" spans="1:8" ht="22.5" customHeight="1" hidden="1">
      <c r="A94" s="23"/>
      <c r="B94" s="35"/>
      <c r="C94" s="137" t="s">
        <v>292</v>
      </c>
      <c r="D94" s="139"/>
      <c r="E94" s="139" t="s">
        <v>206</v>
      </c>
      <c r="F94" s="140"/>
      <c r="G94" s="142">
        <f>G95</f>
        <v>0</v>
      </c>
      <c r="H94" s="30"/>
    </row>
    <row r="95" spans="1:8" ht="18" customHeight="1" hidden="1">
      <c r="A95" s="23"/>
      <c r="B95" s="35"/>
      <c r="C95" s="152" t="s">
        <v>228</v>
      </c>
      <c r="D95" s="139"/>
      <c r="E95" s="139" t="s">
        <v>207</v>
      </c>
      <c r="F95" s="140"/>
      <c r="G95" s="142">
        <f>G96</f>
        <v>0</v>
      </c>
      <c r="H95" s="30"/>
    </row>
    <row r="96" spans="1:8" ht="22.5" customHeight="1" hidden="1">
      <c r="A96" s="23"/>
      <c r="B96" s="35"/>
      <c r="C96" s="137" t="s">
        <v>84</v>
      </c>
      <c r="D96" s="139"/>
      <c r="E96" s="139" t="s">
        <v>208</v>
      </c>
      <c r="F96" s="140"/>
      <c r="G96" s="153">
        <f>G97</f>
        <v>0</v>
      </c>
      <c r="H96" s="30"/>
    </row>
    <row r="97" spans="1:8" ht="38.25" customHeight="1" hidden="1">
      <c r="A97" s="23"/>
      <c r="B97" s="37"/>
      <c r="C97" s="137" t="s">
        <v>262</v>
      </c>
      <c r="D97" s="154"/>
      <c r="E97" s="139" t="s">
        <v>208</v>
      </c>
      <c r="F97" s="140" t="s">
        <v>59</v>
      </c>
      <c r="G97" s="142">
        <f>'прил 6 (ведомст.)'!J159</f>
        <v>0</v>
      </c>
      <c r="H97" s="30"/>
    </row>
    <row r="98" spans="1:8" ht="38.25" customHeight="1" hidden="1">
      <c r="A98" s="23"/>
      <c r="B98" s="37"/>
      <c r="C98" s="137" t="s">
        <v>335</v>
      </c>
      <c r="D98" s="154"/>
      <c r="E98" s="139" t="s">
        <v>334</v>
      </c>
      <c r="F98" s="140"/>
      <c r="G98" s="142">
        <f>G99</f>
        <v>2000</v>
      </c>
      <c r="H98" s="30"/>
    </row>
    <row r="99" spans="1:8" ht="38.25" customHeight="1">
      <c r="A99" s="23"/>
      <c r="B99" s="37"/>
      <c r="C99" s="137" t="s">
        <v>325</v>
      </c>
      <c r="D99" s="154"/>
      <c r="E99" s="139" t="s">
        <v>204</v>
      </c>
      <c r="F99" s="140" t="s">
        <v>324</v>
      </c>
      <c r="G99" s="142">
        <f>'прил 6 (ведомст.)'!J141</f>
        <v>2000</v>
      </c>
      <c r="H99" s="30"/>
    </row>
    <row r="100" spans="1:8" ht="38.25" customHeight="1">
      <c r="A100" s="23"/>
      <c r="B100" s="37"/>
      <c r="C100" s="137" t="s">
        <v>339</v>
      </c>
      <c r="D100" s="154"/>
      <c r="E100" s="139" t="s">
        <v>340</v>
      </c>
      <c r="F100" s="140"/>
      <c r="G100" s="142">
        <f>G101</f>
        <v>176830.8</v>
      </c>
      <c r="H100" s="30"/>
    </row>
    <row r="101" spans="1:8" ht="38.25" customHeight="1">
      <c r="A101" s="23"/>
      <c r="B101" s="37"/>
      <c r="C101" s="137" t="s">
        <v>325</v>
      </c>
      <c r="D101" s="154"/>
      <c r="E101" s="139" t="s">
        <v>340</v>
      </c>
      <c r="F101" s="140" t="s">
        <v>324</v>
      </c>
      <c r="G101" s="142">
        <f>'прил 6 (ведомст.)'!J143</f>
        <v>176830.8</v>
      </c>
      <c r="H101" s="30"/>
    </row>
    <row r="102" spans="1:8" ht="38.25" customHeight="1" hidden="1">
      <c r="A102" s="23"/>
      <c r="B102" s="37"/>
      <c r="C102" s="137" t="s">
        <v>326</v>
      </c>
      <c r="D102" s="154"/>
      <c r="E102" s="139" t="s">
        <v>327</v>
      </c>
      <c r="F102" s="140"/>
      <c r="G102" s="142">
        <f>G103</f>
        <v>0</v>
      </c>
      <c r="H102" s="30"/>
    </row>
    <row r="103" spans="1:8" ht="38.25" customHeight="1" hidden="1">
      <c r="A103" s="23"/>
      <c r="B103" s="37"/>
      <c r="C103" s="137" t="s">
        <v>262</v>
      </c>
      <c r="D103" s="154"/>
      <c r="E103" s="139" t="s">
        <v>327</v>
      </c>
      <c r="F103" s="140" t="s">
        <v>59</v>
      </c>
      <c r="G103" s="142"/>
      <c r="H103" s="30"/>
    </row>
    <row r="104" spans="1:8" ht="36.75" customHeight="1">
      <c r="A104" s="23"/>
      <c r="B104" s="37">
        <v>5</v>
      </c>
      <c r="C104" s="93" t="s">
        <v>40</v>
      </c>
      <c r="D104" s="63"/>
      <c r="E104" s="74" t="s">
        <v>229</v>
      </c>
      <c r="F104" s="65"/>
      <c r="G104" s="82">
        <f>G105</f>
        <v>4929.500000000001</v>
      </c>
      <c r="H104" s="30"/>
    </row>
    <row r="105" spans="1:8" ht="21" customHeight="1">
      <c r="A105" s="23"/>
      <c r="B105" s="35"/>
      <c r="C105" s="52" t="s">
        <v>292</v>
      </c>
      <c r="D105" s="63"/>
      <c r="E105" s="63" t="s">
        <v>230</v>
      </c>
      <c r="F105" s="63"/>
      <c r="G105" s="72">
        <f>G106+G109+G127+G133+G130+G124+G136+G140</f>
        <v>4929.500000000001</v>
      </c>
      <c r="H105" s="30"/>
    </row>
    <row r="106" spans="1:8" ht="38.25" customHeight="1">
      <c r="A106" s="23"/>
      <c r="B106" s="35"/>
      <c r="C106" s="52" t="s">
        <v>232</v>
      </c>
      <c r="D106" s="63"/>
      <c r="E106" s="63" t="s">
        <v>231</v>
      </c>
      <c r="F106" s="63"/>
      <c r="G106" s="72">
        <f>G107</f>
        <v>727.2</v>
      </c>
      <c r="H106" s="30"/>
    </row>
    <row r="107" spans="1:8" ht="18" customHeight="1">
      <c r="A107" s="23"/>
      <c r="B107" s="35"/>
      <c r="C107" s="73" t="s">
        <v>11</v>
      </c>
      <c r="D107" s="63"/>
      <c r="E107" s="63" t="s">
        <v>233</v>
      </c>
      <c r="F107" s="63"/>
      <c r="G107" s="72">
        <f>G108</f>
        <v>727.2</v>
      </c>
      <c r="H107" s="30"/>
    </row>
    <row r="108" spans="1:8" ht="60.75" customHeight="1">
      <c r="A108" s="23"/>
      <c r="B108" s="35"/>
      <c r="C108" s="73" t="s">
        <v>57</v>
      </c>
      <c r="D108" s="63"/>
      <c r="E108" s="63" t="s">
        <v>233</v>
      </c>
      <c r="F108" s="63" t="s">
        <v>58</v>
      </c>
      <c r="G108" s="72">
        <f>'прил 6 (ведомст.)'!J37</f>
        <v>727.2</v>
      </c>
      <c r="H108" s="30"/>
    </row>
    <row r="109" spans="1:8" ht="20.25" customHeight="1">
      <c r="A109" s="23"/>
      <c r="B109" s="35"/>
      <c r="C109" s="52" t="s">
        <v>12</v>
      </c>
      <c r="D109" s="63"/>
      <c r="E109" s="63" t="s">
        <v>234</v>
      </c>
      <c r="F109" s="63"/>
      <c r="G109" s="72">
        <f>G110+G116+G119+G122+G114</f>
        <v>4177.700000000001</v>
      </c>
      <c r="H109" s="30"/>
    </row>
    <row r="110" spans="1:8" ht="18.75" customHeight="1">
      <c r="A110" s="23"/>
      <c r="B110" s="35"/>
      <c r="C110" s="73" t="s">
        <v>11</v>
      </c>
      <c r="D110" s="63"/>
      <c r="E110" s="63" t="s">
        <v>235</v>
      </c>
      <c r="F110" s="63"/>
      <c r="G110" s="72">
        <f>G111+G112+G113</f>
        <v>3703</v>
      </c>
      <c r="H110" s="30"/>
    </row>
    <row r="111" spans="1:8" ht="58.5" customHeight="1">
      <c r="A111" s="23"/>
      <c r="B111" s="35"/>
      <c r="C111" s="73" t="s">
        <v>57</v>
      </c>
      <c r="D111" s="63"/>
      <c r="E111" s="63" t="s">
        <v>235</v>
      </c>
      <c r="F111" s="63" t="s">
        <v>58</v>
      </c>
      <c r="G111" s="72">
        <f>'прил 6 (ведомст.)'!J43</f>
        <v>3039.6</v>
      </c>
      <c r="H111" s="30"/>
    </row>
    <row r="112" spans="1:8" ht="33.75" customHeight="1">
      <c r="A112" s="23"/>
      <c r="B112" s="35"/>
      <c r="C112" s="118" t="s">
        <v>262</v>
      </c>
      <c r="D112" s="63"/>
      <c r="E112" s="63" t="s">
        <v>235</v>
      </c>
      <c r="F112" s="65" t="s">
        <v>59</v>
      </c>
      <c r="G112" s="83">
        <f>'прил 6 (ведомст.)'!J44</f>
        <v>634.9</v>
      </c>
      <c r="H112" s="30"/>
    </row>
    <row r="113" spans="1:8" ht="19.5" customHeight="1">
      <c r="A113" s="23"/>
      <c r="B113" s="35"/>
      <c r="C113" s="52" t="s">
        <v>62</v>
      </c>
      <c r="D113" s="63"/>
      <c r="E113" s="63" t="s">
        <v>235</v>
      </c>
      <c r="F113" s="65" t="s">
        <v>61</v>
      </c>
      <c r="G113" s="83">
        <f>'прил 6 (ведомст.)'!J45</f>
        <v>28.5</v>
      </c>
      <c r="H113" s="30"/>
    </row>
    <row r="114" spans="1:8" ht="37.5" customHeight="1">
      <c r="A114" s="23"/>
      <c r="B114" s="35"/>
      <c r="C114" s="52" t="s">
        <v>312</v>
      </c>
      <c r="D114" s="63"/>
      <c r="E114" s="63" t="s">
        <v>280</v>
      </c>
      <c r="F114" s="65"/>
      <c r="G114" s="83">
        <f>G115</f>
        <v>203.10000000000002</v>
      </c>
      <c r="H114" s="30"/>
    </row>
    <row r="115" spans="1:8" ht="39.75" customHeight="1">
      <c r="A115" s="23"/>
      <c r="B115" s="35"/>
      <c r="C115" s="52" t="s">
        <v>262</v>
      </c>
      <c r="D115" s="63"/>
      <c r="E115" s="63" t="s">
        <v>280</v>
      </c>
      <c r="F115" s="65" t="s">
        <v>59</v>
      </c>
      <c r="G115" s="83">
        <f>'прил 6 (ведомст.)'!J81</f>
        <v>203.10000000000002</v>
      </c>
      <c r="H115" s="30"/>
    </row>
    <row r="116" spans="1:8" ht="39.75" customHeight="1">
      <c r="A116" s="23"/>
      <c r="B116" s="35"/>
      <c r="C116" s="91" t="s">
        <v>78</v>
      </c>
      <c r="D116" s="63"/>
      <c r="E116" s="63" t="s">
        <v>240</v>
      </c>
      <c r="F116" s="65"/>
      <c r="G116" s="78">
        <f>G118</f>
        <v>24.80000000000001</v>
      </c>
      <c r="H116" s="30"/>
    </row>
    <row r="117" spans="1:8" ht="37.5" hidden="1">
      <c r="A117" s="23"/>
      <c r="B117" s="35"/>
      <c r="C117" s="52" t="s">
        <v>60</v>
      </c>
      <c r="D117" s="63"/>
      <c r="E117" s="63"/>
      <c r="F117" s="65"/>
      <c r="G117" s="55"/>
      <c r="H117" s="30"/>
    </row>
    <row r="118" spans="1:8" ht="39" customHeight="1">
      <c r="A118" s="23"/>
      <c r="B118" s="35"/>
      <c r="C118" s="52" t="s">
        <v>262</v>
      </c>
      <c r="D118" s="63"/>
      <c r="E118" s="63" t="s">
        <v>240</v>
      </c>
      <c r="F118" s="65" t="s">
        <v>59</v>
      </c>
      <c r="G118" s="78">
        <f>'прил 6 (ведомст.)'!J83</f>
        <v>24.80000000000001</v>
      </c>
      <c r="H118" s="30"/>
    </row>
    <row r="119" spans="1:8" ht="41.25" customHeight="1">
      <c r="A119" s="23"/>
      <c r="B119" s="35"/>
      <c r="C119" s="96" t="s">
        <v>127</v>
      </c>
      <c r="D119" s="63"/>
      <c r="E119" s="63" t="s">
        <v>241</v>
      </c>
      <c r="F119" s="65"/>
      <c r="G119" s="78">
        <f>G120+G121</f>
        <v>243</v>
      </c>
      <c r="H119" s="30"/>
    </row>
    <row r="120" spans="1:8" ht="64.5" customHeight="1">
      <c r="A120" s="23"/>
      <c r="B120" s="35"/>
      <c r="C120" s="73" t="s">
        <v>57</v>
      </c>
      <c r="D120" s="63"/>
      <c r="E120" s="63" t="s">
        <v>241</v>
      </c>
      <c r="F120" s="65" t="s">
        <v>58</v>
      </c>
      <c r="G120" s="78">
        <f>'прил 6 (ведомст.)'!J100</f>
        <v>242</v>
      </c>
      <c r="H120" s="30"/>
    </row>
    <row r="121" spans="1:8" ht="36" customHeight="1">
      <c r="A121" s="23"/>
      <c r="B121" s="51"/>
      <c r="C121" s="118" t="s">
        <v>262</v>
      </c>
      <c r="D121" s="63"/>
      <c r="E121" s="63" t="s">
        <v>241</v>
      </c>
      <c r="F121" s="65" t="s">
        <v>59</v>
      </c>
      <c r="G121" s="83">
        <f>'прил 6 (ведомст.)'!J101</f>
        <v>1</v>
      </c>
      <c r="H121" s="30"/>
    </row>
    <row r="122" spans="1:8" ht="36.75" customHeight="1">
      <c r="A122" s="23"/>
      <c r="B122" s="51"/>
      <c r="C122" s="73" t="s">
        <v>73</v>
      </c>
      <c r="D122" s="63"/>
      <c r="E122" s="63" t="s">
        <v>236</v>
      </c>
      <c r="F122" s="63"/>
      <c r="G122" s="73">
        <f>G123</f>
        <v>3.8</v>
      </c>
      <c r="H122" s="30"/>
    </row>
    <row r="123" spans="1:8" ht="37.5" customHeight="1">
      <c r="A123" s="23"/>
      <c r="B123" s="35"/>
      <c r="C123" s="118" t="s">
        <v>262</v>
      </c>
      <c r="D123" s="63"/>
      <c r="E123" s="63" t="s">
        <v>236</v>
      </c>
      <c r="F123" s="63" t="s">
        <v>59</v>
      </c>
      <c r="G123" s="73">
        <f>'прил 6 (ведомст.)'!J48</f>
        <v>3.8</v>
      </c>
      <c r="H123" s="30"/>
    </row>
    <row r="124" spans="1:8" ht="22.5" customHeight="1" hidden="1">
      <c r="A124" s="23"/>
      <c r="B124" s="35"/>
      <c r="C124" s="52" t="s">
        <v>294</v>
      </c>
      <c r="D124" s="63"/>
      <c r="E124" s="63" t="s">
        <v>293</v>
      </c>
      <c r="F124" s="63"/>
      <c r="G124" s="73">
        <f>G125</f>
        <v>0</v>
      </c>
      <c r="H124" s="30"/>
    </row>
    <row r="125" spans="1:8" ht="22.5" customHeight="1" hidden="1">
      <c r="A125" s="23"/>
      <c r="B125" s="35"/>
      <c r="C125" s="52" t="s">
        <v>320</v>
      </c>
      <c r="D125" s="63"/>
      <c r="E125" s="63" t="s">
        <v>319</v>
      </c>
      <c r="F125" s="63"/>
      <c r="G125" s="73">
        <f>G126</f>
        <v>0</v>
      </c>
      <c r="H125" s="30"/>
    </row>
    <row r="126" spans="1:8" ht="22.5" customHeight="1" hidden="1">
      <c r="A126" s="23"/>
      <c r="B126" s="35"/>
      <c r="C126" s="52" t="s">
        <v>62</v>
      </c>
      <c r="D126" s="63"/>
      <c r="E126" s="63" t="s">
        <v>319</v>
      </c>
      <c r="F126" s="63" t="s">
        <v>61</v>
      </c>
      <c r="G126" s="73">
        <f>'прил 6 (ведомст.)'!J60</f>
        <v>0</v>
      </c>
      <c r="H126" s="30"/>
    </row>
    <row r="127" spans="1:8" ht="21.75" customHeight="1" hidden="1">
      <c r="A127" s="23"/>
      <c r="B127" s="35"/>
      <c r="C127" s="91" t="s">
        <v>238</v>
      </c>
      <c r="D127" s="63"/>
      <c r="E127" s="63" t="s">
        <v>237</v>
      </c>
      <c r="F127" s="63"/>
      <c r="G127" s="73">
        <f>G128</f>
        <v>0</v>
      </c>
      <c r="H127" s="30"/>
    </row>
    <row r="128" spans="1:8" ht="35.25" customHeight="1" hidden="1">
      <c r="A128" s="23"/>
      <c r="B128" s="36"/>
      <c r="C128" s="119" t="s">
        <v>30</v>
      </c>
      <c r="D128" s="61"/>
      <c r="E128" s="63" t="s">
        <v>239</v>
      </c>
      <c r="F128" s="65"/>
      <c r="G128" s="73">
        <f>G129</f>
        <v>0</v>
      </c>
      <c r="H128" s="30"/>
    </row>
    <row r="129" spans="1:8" ht="38.25" customHeight="1" hidden="1">
      <c r="A129" s="23"/>
      <c r="B129" s="35"/>
      <c r="C129" s="52" t="s">
        <v>262</v>
      </c>
      <c r="D129" s="63"/>
      <c r="E129" s="63" t="s">
        <v>239</v>
      </c>
      <c r="F129" s="65" t="s">
        <v>59</v>
      </c>
      <c r="G129" s="73">
        <f>'прил 6 (ведомст.)'!J87</f>
        <v>0</v>
      </c>
      <c r="H129" s="30"/>
    </row>
    <row r="130" spans="1:8" ht="44.25" customHeight="1">
      <c r="A130" s="23"/>
      <c r="B130" s="35"/>
      <c r="C130" s="52" t="s">
        <v>283</v>
      </c>
      <c r="D130" s="63"/>
      <c r="E130" s="63" t="s">
        <v>281</v>
      </c>
      <c r="F130" s="65"/>
      <c r="G130" s="73">
        <f>G131</f>
        <v>16.3</v>
      </c>
      <c r="H130" s="30"/>
    </row>
    <row r="131" spans="1:8" ht="27" customHeight="1">
      <c r="A131" s="23"/>
      <c r="B131" s="35"/>
      <c r="C131" s="136" t="s">
        <v>284</v>
      </c>
      <c r="D131" s="63"/>
      <c r="E131" s="63" t="s">
        <v>282</v>
      </c>
      <c r="F131" s="65"/>
      <c r="G131" s="73">
        <f>G132</f>
        <v>16.3</v>
      </c>
      <c r="H131" s="30"/>
    </row>
    <row r="132" spans="1:8" ht="38.25" customHeight="1">
      <c r="A132" s="23"/>
      <c r="B132" s="35"/>
      <c r="C132" s="52" t="s">
        <v>262</v>
      </c>
      <c r="D132" s="63"/>
      <c r="E132" s="63" t="s">
        <v>282</v>
      </c>
      <c r="F132" s="65" t="s">
        <v>59</v>
      </c>
      <c r="G132" s="73">
        <f>'прил 6 (ведомст.)'!J90+'прил 6 (ведомст.)'!J216</f>
        <v>16.3</v>
      </c>
      <c r="H132" s="30"/>
    </row>
    <row r="133" spans="1:8" ht="33.75" customHeight="1" hidden="1">
      <c r="A133" s="23"/>
      <c r="B133" s="35"/>
      <c r="C133" s="118" t="s">
        <v>267</v>
      </c>
      <c r="D133" s="63"/>
      <c r="E133" s="63" t="s">
        <v>266</v>
      </c>
      <c r="F133" s="66"/>
      <c r="G133" s="72">
        <f>G134</f>
        <v>0</v>
      </c>
      <c r="H133" s="30"/>
    </row>
    <row r="134" spans="1:8" ht="36.75" customHeight="1" hidden="1">
      <c r="A134" s="23"/>
      <c r="B134" s="35"/>
      <c r="C134" s="90" t="s">
        <v>314</v>
      </c>
      <c r="D134" s="63"/>
      <c r="E134" s="63" t="s">
        <v>268</v>
      </c>
      <c r="F134" s="63"/>
      <c r="G134" s="72">
        <f>G135</f>
        <v>0</v>
      </c>
      <c r="H134" s="30"/>
    </row>
    <row r="135" spans="1:8" ht="36.75" customHeight="1" hidden="1">
      <c r="A135" s="23"/>
      <c r="B135" s="35"/>
      <c r="C135" s="118" t="s">
        <v>262</v>
      </c>
      <c r="D135" s="63"/>
      <c r="E135" s="63" t="s">
        <v>268</v>
      </c>
      <c r="F135" s="63" t="s">
        <v>59</v>
      </c>
      <c r="G135" s="72">
        <f>'прил 6 (ведомст.)'!J164</f>
        <v>0</v>
      </c>
      <c r="H135" s="30"/>
    </row>
    <row r="136" spans="1:8" ht="33.75" customHeight="1">
      <c r="A136" s="23"/>
      <c r="B136" s="35"/>
      <c r="C136" s="118" t="s">
        <v>300</v>
      </c>
      <c r="D136" s="63"/>
      <c r="E136" s="63" t="s">
        <v>299</v>
      </c>
      <c r="F136" s="63"/>
      <c r="G136" s="72">
        <f>G137</f>
        <v>8.3</v>
      </c>
      <c r="H136" s="30"/>
    </row>
    <row r="137" spans="1:8" ht="33.75" customHeight="1">
      <c r="A137" s="23"/>
      <c r="B137" s="35"/>
      <c r="C137" s="118" t="s">
        <v>307</v>
      </c>
      <c r="D137" s="63"/>
      <c r="E137" s="63" t="s">
        <v>301</v>
      </c>
      <c r="F137" s="63"/>
      <c r="G137" s="72">
        <f>G138</f>
        <v>8.3</v>
      </c>
      <c r="H137" s="30"/>
    </row>
    <row r="138" spans="1:8" ht="20.25" customHeight="1">
      <c r="A138" s="23"/>
      <c r="B138" s="35"/>
      <c r="C138" s="52" t="s">
        <v>64</v>
      </c>
      <c r="D138" s="63"/>
      <c r="E138" s="63" t="s">
        <v>301</v>
      </c>
      <c r="F138" s="63" t="s">
        <v>63</v>
      </c>
      <c r="G138" s="72">
        <f>'прил 6 (ведомст.)'!J54</f>
        <v>8.3</v>
      </c>
      <c r="H138" s="30"/>
    </row>
    <row r="139" spans="1:8" ht="20.25" customHeight="1" hidden="1">
      <c r="A139" s="23"/>
      <c r="B139" s="35"/>
      <c r="C139" s="52" t="s">
        <v>343</v>
      </c>
      <c r="D139" s="63"/>
      <c r="E139" s="63" t="s">
        <v>342</v>
      </c>
      <c r="F139" s="63"/>
      <c r="G139" s="72">
        <f>'прил 6 (ведомст.)'!J91</f>
        <v>0</v>
      </c>
      <c r="H139" s="30"/>
    </row>
    <row r="140" spans="1:8" ht="20.25" customHeight="1" hidden="1">
      <c r="A140" s="23"/>
      <c r="B140" s="35"/>
      <c r="C140" s="52" t="s">
        <v>286</v>
      </c>
      <c r="D140" s="63"/>
      <c r="E140" s="63" t="s">
        <v>341</v>
      </c>
      <c r="F140" s="63"/>
      <c r="G140" s="72">
        <f>G141</f>
        <v>0</v>
      </c>
      <c r="H140" s="30"/>
    </row>
    <row r="141" spans="1:8" ht="20.25" customHeight="1" hidden="1">
      <c r="A141" s="23"/>
      <c r="B141" s="35"/>
      <c r="C141" s="52" t="s">
        <v>62</v>
      </c>
      <c r="D141" s="63"/>
      <c r="E141" s="63" t="s">
        <v>341</v>
      </c>
      <c r="F141" s="63" t="s">
        <v>61</v>
      </c>
      <c r="G141" s="72"/>
      <c r="H141" s="30"/>
    </row>
    <row r="142" spans="1:9" ht="41.25" customHeight="1">
      <c r="A142" s="23"/>
      <c r="B142" s="37">
        <v>6</v>
      </c>
      <c r="C142" s="93" t="s">
        <v>41</v>
      </c>
      <c r="D142" s="63"/>
      <c r="E142" s="74" t="s">
        <v>242</v>
      </c>
      <c r="F142" s="65"/>
      <c r="G142" s="82">
        <f>G149+G156+G153+G157+G144+G158+G150</f>
        <v>2961.8</v>
      </c>
      <c r="H142" s="30"/>
      <c r="I142" s="31"/>
    </row>
    <row r="143" spans="1:8" ht="19.5" customHeight="1">
      <c r="A143" s="23"/>
      <c r="B143" s="35"/>
      <c r="C143" s="137" t="s">
        <v>292</v>
      </c>
      <c r="D143" s="139"/>
      <c r="E143" s="139" t="s">
        <v>243</v>
      </c>
      <c r="F143" s="140"/>
      <c r="G143" s="175">
        <f>G144+G147+G151+G154+G158+G161+G164</f>
        <v>2961.8</v>
      </c>
      <c r="H143" s="30"/>
    </row>
    <row r="144" spans="1:8" ht="42" customHeight="1">
      <c r="A144" s="23"/>
      <c r="B144" s="35"/>
      <c r="C144" s="192" t="s">
        <v>245</v>
      </c>
      <c r="D144" s="139"/>
      <c r="E144" s="139" t="s">
        <v>244</v>
      </c>
      <c r="F144" s="140"/>
      <c r="G144" s="175">
        <f>G145</f>
        <v>1260</v>
      </c>
      <c r="H144" s="30"/>
    </row>
    <row r="145" spans="1:8" ht="49.5" customHeight="1">
      <c r="A145" s="23"/>
      <c r="B145" s="35"/>
      <c r="C145" s="192" t="s">
        <v>363</v>
      </c>
      <c r="D145" s="139"/>
      <c r="E145" s="139" t="s">
        <v>364</v>
      </c>
      <c r="F145" s="140"/>
      <c r="G145" s="175">
        <f>G146</f>
        <v>1260</v>
      </c>
      <c r="H145" s="30"/>
    </row>
    <row r="146" spans="1:8" ht="42" customHeight="1">
      <c r="A146" s="23"/>
      <c r="B146" s="35"/>
      <c r="C146" s="137" t="s">
        <v>325</v>
      </c>
      <c r="D146" s="139"/>
      <c r="E146" s="139" t="s">
        <v>364</v>
      </c>
      <c r="F146" s="140" t="s">
        <v>324</v>
      </c>
      <c r="G146" s="175">
        <f>'прил 6 (ведомст.)'!J178</f>
        <v>1260</v>
      </c>
      <c r="H146" s="30"/>
    </row>
    <row r="147" spans="1:8" ht="21" customHeight="1">
      <c r="A147" s="23"/>
      <c r="B147" s="35"/>
      <c r="C147" s="143" t="s">
        <v>248</v>
      </c>
      <c r="D147" s="139"/>
      <c r="E147" s="139" t="s">
        <v>247</v>
      </c>
      <c r="F147" s="140"/>
      <c r="G147" s="175">
        <f>G148</f>
        <v>1148.5</v>
      </c>
      <c r="H147" s="30"/>
    </row>
    <row r="148" spans="1:8" ht="21" customHeight="1">
      <c r="A148" s="23"/>
      <c r="B148" s="35"/>
      <c r="C148" s="120" t="s">
        <v>168</v>
      </c>
      <c r="D148" s="63"/>
      <c r="E148" s="63" t="s">
        <v>249</v>
      </c>
      <c r="F148" s="65"/>
      <c r="G148" s="78">
        <f>G149+G150</f>
        <v>1148.5</v>
      </c>
      <c r="H148" s="30"/>
    </row>
    <row r="149" spans="1:8" ht="39" customHeight="1">
      <c r="A149" s="23"/>
      <c r="B149" s="35"/>
      <c r="C149" s="52" t="s">
        <v>262</v>
      </c>
      <c r="D149" s="63"/>
      <c r="E149" s="63" t="s">
        <v>249</v>
      </c>
      <c r="F149" s="65" t="s">
        <v>59</v>
      </c>
      <c r="G149" s="115">
        <f>'прил 6 (ведомст.)'!J190</f>
        <v>607.5</v>
      </c>
      <c r="H149" s="30"/>
    </row>
    <row r="150" spans="1:8" ht="42.75" customHeight="1">
      <c r="A150" s="23"/>
      <c r="B150" s="35"/>
      <c r="C150" s="52" t="s">
        <v>325</v>
      </c>
      <c r="D150" s="63"/>
      <c r="E150" s="63" t="s">
        <v>249</v>
      </c>
      <c r="F150" s="65" t="s">
        <v>324</v>
      </c>
      <c r="G150" s="80">
        <f>'прил 6 (ведомст.)'!J191</f>
        <v>541</v>
      </c>
      <c r="H150" s="30"/>
    </row>
    <row r="151" spans="1:8" ht="18.75" customHeight="1" hidden="1">
      <c r="A151" s="23"/>
      <c r="B151" s="35"/>
      <c r="C151" s="118" t="s">
        <v>252</v>
      </c>
      <c r="D151" s="63"/>
      <c r="E151" s="63" t="s">
        <v>250</v>
      </c>
      <c r="F151" s="65"/>
      <c r="G151" s="80">
        <f>G152</f>
        <v>0</v>
      </c>
      <c r="H151" s="30"/>
    </row>
    <row r="152" spans="1:8" ht="22.5" customHeight="1" hidden="1">
      <c r="A152" s="23"/>
      <c r="B152" s="35"/>
      <c r="C152" s="118" t="s">
        <v>253</v>
      </c>
      <c r="D152" s="63"/>
      <c r="E152" s="63" t="s">
        <v>251</v>
      </c>
      <c r="F152" s="65"/>
      <c r="G152" s="80">
        <f>G153</f>
        <v>0</v>
      </c>
      <c r="H152" s="30"/>
    </row>
    <row r="153" spans="1:8" ht="41.25" customHeight="1" hidden="1">
      <c r="A153" s="23"/>
      <c r="B153" s="35"/>
      <c r="C153" s="118" t="s">
        <v>262</v>
      </c>
      <c r="D153" s="63"/>
      <c r="E153" s="63" t="s">
        <v>251</v>
      </c>
      <c r="F153" s="65" t="s">
        <v>59</v>
      </c>
      <c r="G153" s="115">
        <f>'прил 6 (ведомст.)'!J194</f>
        <v>0</v>
      </c>
      <c r="H153" s="30"/>
    </row>
    <row r="154" spans="1:8" ht="23.25" customHeight="1">
      <c r="A154" s="23"/>
      <c r="B154" s="35"/>
      <c r="C154" s="52" t="s">
        <v>255</v>
      </c>
      <c r="D154" s="63"/>
      <c r="E154" s="63" t="s">
        <v>254</v>
      </c>
      <c r="F154" s="65"/>
      <c r="G154" s="80">
        <f>G155</f>
        <v>113</v>
      </c>
      <c r="H154" s="30"/>
    </row>
    <row r="155" spans="1:8" s="4" customFormat="1" ht="28.5" customHeight="1">
      <c r="A155" s="23"/>
      <c r="B155" s="35"/>
      <c r="C155" s="52" t="s">
        <v>79</v>
      </c>
      <c r="D155" s="63"/>
      <c r="E155" s="63" t="s">
        <v>256</v>
      </c>
      <c r="F155" s="65"/>
      <c r="G155" s="81">
        <f>G156+G157</f>
        <v>113</v>
      </c>
      <c r="H155" s="30"/>
    </row>
    <row r="156" spans="1:8" s="4" customFormat="1" ht="38.25" customHeight="1">
      <c r="A156" s="23"/>
      <c r="B156" s="35"/>
      <c r="C156" s="137" t="s">
        <v>262</v>
      </c>
      <c r="D156" s="139"/>
      <c r="E156" s="139" t="s">
        <v>256</v>
      </c>
      <c r="F156" s="140" t="s">
        <v>59</v>
      </c>
      <c r="G156" s="175">
        <f>'прил 6 (ведомст.)'!J198</f>
        <v>113</v>
      </c>
      <c r="H156" s="30"/>
    </row>
    <row r="157" spans="1:8" s="4" customFormat="1" ht="38.25" customHeight="1" hidden="1">
      <c r="A157" s="23"/>
      <c r="B157" s="35"/>
      <c r="C157" s="137" t="s">
        <v>325</v>
      </c>
      <c r="D157" s="139"/>
      <c r="E157" s="139" t="s">
        <v>256</v>
      </c>
      <c r="F157" s="140" t="s">
        <v>324</v>
      </c>
      <c r="G157" s="175"/>
      <c r="H157" s="30"/>
    </row>
    <row r="158" spans="1:8" s="4" customFormat="1" ht="19.5" customHeight="1">
      <c r="A158" s="23"/>
      <c r="B158" s="35"/>
      <c r="C158" s="152" t="s">
        <v>367</v>
      </c>
      <c r="D158" s="139"/>
      <c r="E158" s="139" t="s">
        <v>272</v>
      </c>
      <c r="F158" s="140"/>
      <c r="G158" s="175">
        <f>G159</f>
        <v>440.3000000000002</v>
      </c>
      <c r="H158" s="30"/>
    </row>
    <row r="159" spans="1:8" s="4" customFormat="1" ht="27.75" customHeight="1">
      <c r="A159" s="23"/>
      <c r="B159" s="35"/>
      <c r="C159" s="159" t="s">
        <v>366</v>
      </c>
      <c r="D159" s="139"/>
      <c r="E159" s="139" t="s">
        <v>365</v>
      </c>
      <c r="F159" s="140"/>
      <c r="G159" s="175">
        <f>G160</f>
        <v>440.3000000000002</v>
      </c>
      <c r="H159" s="30"/>
    </row>
    <row r="160" spans="1:8" s="4" customFormat="1" ht="34.5" customHeight="1">
      <c r="A160" s="23"/>
      <c r="B160" s="35"/>
      <c r="C160" s="152" t="s">
        <v>262</v>
      </c>
      <c r="D160" s="139"/>
      <c r="E160" s="139" t="s">
        <v>365</v>
      </c>
      <c r="F160" s="140" t="s">
        <v>59</v>
      </c>
      <c r="G160" s="175">
        <f>'прил 6 (ведомст.)'!J201</f>
        <v>440.3000000000002</v>
      </c>
      <c r="H160" s="30"/>
    </row>
    <row r="161" spans="1:8" s="4" customFormat="1" ht="28.5" customHeight="1" hidden="1">
      <c r="A161" s="23"/>
      <c r="B161" s="35"/>
      <c r="C161" s="170" t="s">
        <v>289</v>
      </c>
      <c r="D161" s="139"/>
      <c r="E161" s="139" t="s">
        <v>290</v>
      </c>
      <c r="F161" s="140"/>
      <c r="G161" s="190">
        <f>G162</f>
        <v>0</v>
      </c>
      <c r="H161" s="30"/>
    </row>
    <row r="162" spans="1:8" s="4" customFormat="1" ht="34.5" customHeight="1" hidden="1">
      <c r="A162" s="23"/>
      <c r="B162" s="35"/>
      <c r="C162" s="170" t="s">
        <v>288</v>
      </c>
      <c r="D162" s="139"/>
      <c r="E162" s="139" t="s">
        <v>291</v>
      </c>
      <c r="F162" s="140"/>
      <c r="G162" s="190">
        <f>G163</f>
        <v>0</v>
      </c>
      <c r="H162" s="30"/>
    </row>
    <row r="163" spans="1:8" s="4" customFormat="1" ht="39.75" customHeight="1" hidden="1">
      <c r="A163" s="23"/>
      <c r="B163" s="35"/>
      <c r="C163" s="137" t="s">
        <v>262</v>
      </c>
      <c r="D163" s="139"/>
      <c r="E163" s="139" t="s">
        <v>291</v>
      </c>
      <c r="F163" s="140" t="s">
        <v>59</v>
      </c>
      <c r="G163" s="190">
        <f>'прил 6 (ведомст.)'!J171</f>
        <v>0</v>
      </c>
      <c r="H163" s="30"/>
    </row>
    <row r="164" spans="1:8" s="4" customFormat="1" ht="37.5" customHeight="1" hidden="1">
      <c r="A164" s="23"/>
      <c r="B164" s="35"/>
      <c r="C164" s="152" t="s">
        <v>304</v>
      </c>
      <c r="D164" s="139"/>
      <c r="E164" s="139" t="s">
        <v>303</v>
      </c>
      <c r="F164" s="140"/>
      <c r="G164" s="175">
        <f>G165</f>
        <v>0</v>
      </c>
      <c r="H164" s="30"/>
    </row>
    <row r="165" spans="1:8" s="4" customFormat="1" ht="36" customHeight="1" hidden="1">
      <c r="A165" s="23"/>
      <c r="B165" s="35"/>
      <c r="C165" s="152" t="s">
        <v>305</v>
      </c>
      <c r="D165" s="139"/>
      <c r="E165" s="139" t="s">
        <v>302</v>
      </c>
      <c r="F165" s="140"/>
      <c r="G165" s="175">
        <f>G166</f>
        <v>0</v>
      </c>
      <c r="H165" s="30"/>
    </row>
    <row r="166" spans="1:8" s="4" customFormat="1" ht="37.5" customHeight="1" hidden="1">
      <c r="A166" s="23"/>
      <c r="B166" s="35"/>
      <c r="C166" s="152" t="s">
        <v>262</v>
      </c>
      <c r="D166" s="139"/>
      <c r="E166" s="139" t="s">
        <v>302</v>
      </c>
      <c r="F166" s="140" t="s">
        <v>59</v>
      </c>
      <c r="G166" s="175">
        <f>'прил 6 (ведомст.)'!J204</f>
        <v>0</v>
      </c>
      <c r="H166" s="30"/>
    </row>
    <row r="167" spans="1:8" s="4" customFormat="1" ht="21.75" customHeight="1">
      <c r="A167" s="23"/>
      <c r="B167" s="37">
        <v>7</v>
      </c>
      <c r="C167" s="149" t="s">
        <v>75</v>
      </c>
      <c r="D167" s="139"/>
      <c r="E167" s="154" t="s">
        <v>257</v>
      </c>
      <c r="F167" s="140"/>
      <c r="G167" s="191">
        <f>G168</f>
        <v>26.5</v>
      </c>
      <c r="H167" s="30"/>
    </row>
    <row r="168" spans="1:8" s="4" customFormat="1" ht="33.75" customHeight="1">
      <c r="A168" s="23"/>
      <c r="B168" s="35"/>
      <c r="C168" s="152" t="s">
        <v>285</v>
      </c>
      <c r="D168" s="139"/>
      <c r="E168" s="139" t="s">
        <v>263</v>
      </c>
      <c r="F168" s="164"/>
      <c r="G168" s="175">
        <f>G169</f>
        <v>26.5</v>
      </c>
      <c r="H168" s="30"/>
    </row>
    <row r="169" spans="1:8" s="4" customFormat="1" ht="37.5" customHeight="1">
      <c r="A169" s="23"/>
      <c r="B169" s="35"/>
      <c r="C169" s="52" t="s">
        <v>214</v>
      </c>
      <c r="D169" s="63"/>
      <c r="E169" s="63" t="s">
        <v>264</v>
      </c>
      <c r="F169" s="70"/>
      <c r="G169" s="78">
        <f>G170</f>
        <v>26.5</v>
      </c>
      <c r="H169" s="30"/>
    </row>
    <row r="170" spans="1:8" s="4" customFormat="1" ht="36" customHeight="1">
      <c r="A170" s="23"/>
      <c r="B170" s="35"/>
      <c r="C170" s="118" t="s">
        <v>278</v>
      </c>
      <c r="D170" s="63"/>
      <c r="E170" s="63" t="s">
        <v>265</v>
      </c>
      <c r="F170" s="70"/>
      <c r="G170" s="78">
        <f>G171</f>
        <v>26.5</v>
      </c>
      <c r="H170" s="30"/>
    </row>
    <row r="171" spans="1:8" s="4" customFormat="1" ht="15.75" customHeight="1">
      <c r="A171" s="23"/>
      <c r="B171" s="35"/>
      <c r="C171" s="118" t="s">
        <v>64</v>
      </c>
      <c r="D171" s="63"/>
      <c r="E171" s="63" t="s">
        <v>265</v>
      </c>
      <c r="F171" s="70">
        <v>500</v>
      </c>
      <c r="G171" s="78">
        <f>'прил 6 (ведомст.)'!J29</f>
        <v>26.5</v>
      </c>
      <c r="H171" s="30"/>
    </row>
    <row r="172" spans="1:8" s="4" customFormat="1" ht="33" customHeight="1">
      <c r="A172" s="23"/>
      <c r="B172" s="113">
        <v>8</v>
      </c>
      <c r="C172" s="101" t="s">
        <v>77</v>
      </c>
      <c r="D172" s="63"/>
      <c r="E172" s="74" t="s">
        <v>258</v>
      </c>
      <c r="F172" s="61"/>
      <c r="G172" s="82">
        <f>G173</f>
        <v>30</v>
      </c>
      <c r="H172" s="30"/>
    </row>
    <row r="173" spans="1:8" s="4" customFormat="1" ht="17.25" customHeight="1">
      <c r="A173" s="23"/>
      <c r="B173" s="51"/>
      <c r="C173" s="90" t="s">
        <v>15</v>
      </c>
      <c r="D173" s="64"/>
      <c r="E173" s="63" t="s">
        <v>259</v>
      </c>
      <c r="F173" s="65"/>
      <c r="G173" s="83">
        <f>G174</f>
        <v>30</v>
      </c>
      <c r="H173" s="30"/>
    </row>
    <row r="174" spans="1:8" s="4" customFormat="1" ht="19.5" customHeight="1">
      <c r="A174" s="23"/>
      <c r="B174" s="35"/>
      <c r="C174" s="90" t="s">
        <v>137</v>
      </c>
      <c r="D174" s="64"/>
      <c r="E174" s="63" t="s">
        <v>260</v>
      </c>
      <c r="F174" s="65"/>
      <c r="G174" s="83">
        <f>G175</f>
        <v>30</v>
      </c>
      <c r="H174" s="30"/>
    </row>
    <row r="175" spans="1:8" s="4" customFormat="1" ht="17.25" customHeight="1">
      <c r="A175" s="23"/>
      <c r="B175" s="35"/>
      <c r="C175" s="97" t="s">
        <v>111</v>
      </c>
      <c r="D175" s="63"/>
      <c r="E175" s="63" t="s">
        <v>261</v>
      </c>
      <c r="F175" s="65"/>
      <c r="G175" s="83">
        <f>G176</f>
        <v>30</v>
      </c>
      <c r="H175" s="30"/>
    </row>
    <row r="176" spans="1:8" s="4" customFormat="1" ht="21" customHeight="1">
      <c r="A176" s="23"/>
      <c r="B176" s="35"/>
      <c r="C176" s="52" t="s">
        <v>62</v>
      </c>
      <c r="D176" s="63"/>
      <c r="E176" s="63" t="s">
        <v>261</v>
      </c>
      <c r="F176" s="65" t="s">
        <v>61</v>
      </c>
      <c r="G176" s="72">
        <f>'прил 6 (ведомст.)'!J66</f>
        <v>30</v>
      </c>
      <c r="H176" s="30"/>
    </row>
    <row r="178" spans="3:7" ht="1.5" customHeight="1">
      <c r="C178" s="27"/>
      <c r="D178" s="32"/>
      <c r="E178" s="32"/>
      <c r="F178" s="33"/>
      <c r="G178" s="34"/>
    </row>
    <row r="179" spans="1:3" ht="2.25" customHeight="1">
      <c r="A179" s="15" t="s">
        <v>156</v>
      </c>
      <c r="B179" s="15"/>
      <c r="C179" s="16"/>
    </row>
    <row r="180" spans="1:3" ht="18.75">
      <c r="A180" s="20" t="s">
        <v>154</v>
      </c>
      <c r="B180" s="20" t="s">
        <v>311</v>
      </c>
      <c r="C180" s="15"/>
    </row>
    <row r="181" spans="1:7" ht="18.75">
      <c r="A181" s="11" t="s">
        <v>155</v>
      </c>
      <c r="B181" s="11" t="s">
        <v>309</v>
      </c>
      <c r="C181" s="20"/>
      <c r="G181" s="34"/>
    </row>
    <row r="182" spans="2:7" ht="18.75">
      <c r="B182" s="28" t="s">
        <v>155</v>
      </c>
      <c r="C182" s="11"/>
      <c r="G182" s="34" t="s">
        <v>70</v>
      </c>
    </row>
  </sheetData>
  <sheetProtection/>
  <mergeCells count="20">
    <mergeCell ref="C1:G1"/>
    <mergeCell ref="C2:G2"/>
    <mergeCell ref="C3:G3"/>
    <mergeCell ref="C4:G4"/>
    <mergeCell ref="A20:A21"/>
    <mergeCell ref="C20:C21"/>
    <mergeCell ref="B20:B21"/>
    <mergeCell ref="E20:E21"/>
    <mergeCell ref="F20:F21"/>
    <mergeCell ref="C7:G7"/>
    <mergeCell ref="C8:G8"/>
    <mergeCell ref="C9:G9"/>
    <mergeCell ref="C10:G10"/>
    <mergeCell ref="G20:G21"/>
    <mergeCell ref="F19:G19"/>
    <mergeCell ref="B17:G17"/>
    <mergeCell ref="C12:G12"/>
    <mergeCell ref="C13:G13"/>
    <mergeCell ref="C14:G14"/>
    <mergeCell ref="C15:G15"/>
  </mergeCells>
  <printOptions/>
  <pageMargins left="1.1811023622047245" right="0.3937007874015748" top="0.7874015748031497" bottom="0.5905511811023623" header="0" footer="0"/>
  <pageSetup blackAndWhite="1" fitToHeight="4" fitToWidth="1" horizontalDpi="600" verticalDpi="600" orientation="portrait" paperSize="9" scale="66" r:id="rId1"/>
  <rowBreaks count="2" manualBreakCount="2">
    <brk id="76" max="6" man="1"/>
    <brk id="119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87"/>
  <sheetViews>
    <sheetView view="pageBreakPreview" zoomScale="60" zoomScaleNormal="80" zoomScalePageLayoutView="0" workbookViewId="0" topLeftCell="B228">
      <selection activeCell="AH20" sqref="AH20"/>
    </sheetView>
  </sheetViews>
  <sheetFormatPr defaultColWidth="9.00390625" defaultRowHeight="12.75"/>
  <cols>
    <col min="1" max="1" width="6.875" style="2" hidden="1" customWidth="1"/>
    <col min="2" max="2" width="6.875" style="2" customWidth="1"/>
    <col min="3" max="3" width="90.875" style="12" customWidth="1"/>
    <col min="4" max="4" width="5.875" style="2" customWidth="1"/>
    <col min="5" max="5" width="4.25390625" style="6" customWidth="1"/>
    <col min="6" max="6" width="4.375" style="6" customWidth="1"/>
    <col min="7" max="7" width="11.125" style="6" hidden="1" customWidth="1"/>
    <col min="8" max="8" width="16.625" style="6" customWidth="1"/>
    <col min="9" max="9" width="6.125" style="18" customWidth="1"/>
    <col min="10" max="10" width="14.125" style="18" customWidth="1"/>
    <col min="11" max="11" width="11.875" style="1" bestFit="1" customWidth="1"/>
    <col min="12" max="16" width="9.125" style="1" customWidth="1"/>
    <col min="17" max="17" width="11.875" style="132" bestFit="1" customWidth="1"/>
    <col min="18" max="16384" width="9.125" style="1" customWidth="1"/>
  </cols>
  <sheetData>
    <row r="1" spans="4:10" ht="21.75" customHeight="1">
      <c r="D1" s="202" t="s">
        <v>372</v>
      </c>
      <c r="E1" s="202"/>
      <c r="F1" s="202"/>
      <c r="G1" s="202"/>
      <c r="H1" s="202"/>
      <c r="I1" s="202"/>
      <c r="J1" s="202"/>
    </row>
    <row r="2" spans="4:10" ht="23.25" customHeight="1">
      <c r="D2" s="193" t="s">
        <v>1</v>
      </c>
      <c r="E2" s="193"/>
      <c r="F2" s="193"/>
      <c r="G2" s="193"/>
      <c r="H2" s="193"/>
      <c r="I2" s="193"/>
      <c r="J2" s="193"/>
    </row>
    <row r="3" spans="4:10" ht="25.5" customHeight="1">
      <c r="D3" s="195" t="s">
        <v>155</v>
      </c>
      <c r="E3" s="195"/>
      <c r="F3" s="195"/>
      <c r="G3" s="195"/>
      <c r="H3" s="195"/>
      <c r="I3" s="195"/>
      <c r="J3" s="195"/>
    </row>
    <row r="4" spans="4:10" ht="18" customHeight="1">
      <c r="D4" s="195" t="s">
        <v>373</v>
      </c>
      <c r="E4" s="195"/>
      <c r="F4" s="195"/>
      <c r="G4" s="195"/>
      <c r="H4" s="195"/>
      <c r="I4" s="195"/>
      <c r="J4" s="195"/>
    </row>
    <row r="5" ht="13.5" customHeight="1"/>
    <row r="6" spans="1:10" ht="5.25" customHeight="1">
      <c r="A6" s="3"/>
      <c r="B6" s="3"/>
      <c r="C6" s="13"/>
      <c r="D6" s="7"/>
      <c r="E6" s="7"/>
      <c r="F6" s="7"/>
      <c r="G6" s="7"/>
      <c r="H6" s="7"/>
      <c r="I6" s="17"/>
      <c r="J6" s="17"/>
    </row>
    <row r="7" spans="1:10" ht="12" customHeight="1" hidden="1">
      <c r="A7" s="3"/>
      <c r="B7" s="3"/>
      <c r="C7" s="13"/>
      <c r="D7" s="7"/>
      <c r="E7" s="7"/>
      <c r="F7" s="7"/>
      <c r="G7" s="7"/>
      <c r="H7" s="7"/>
      <c r="I7" s="17"/>
      <c r="J7" s="17"/>
    </row>
    <row r="8" spans="1:10" ht="3" customHeight="1">
      <c r="A8" s="3"/>
      <c r="B8" s="3"/>
      <c r="C8" s="13"/>
      <c r="D8" s="7"/>
      <c r="E8" s="7"/>
      <c r="F8" s="7"/>
      <c r="G8" s="7"/>
      <c r="H8" s="7"/>
      <c r="I8" s="17"/>
      <c r="J8" s="17"/>
    </row>
    <row r="9" spans="1:10" ht="18.75" customHeight="1">
      <c r="A9" s="3"/>
      <c r="B9" s="3"/>
      <c r="C9" s="13"/>
      <c r="D9" s="202" t="s">
        <v>333</v>
      </c>
      <c r="E9" s="202"/>
      <c r="F9" s="202"/>
      <c r="G9" s="202"/>
      <c r="H9" s="202"/>
      <c r="I9" s="202"/>
      <c r="J9" s="202"/>
    </row>
    <row r="10" spans="1:10" ht="18.75">
      <c r="A10" s="3"/>
      <c r="B10" s="3"/>
      <c r="C10" s="13"/>
      <c r="D10" s="193" t="s">
        <v>1</v>
      </c>
      <c r="E10" s="193"/>
      <c r="F10" s="193"/>
      <c r="G10" s="193"/>
      <c r="H10" s="193"/>
      <c r="I10" s="193"/>
      <c r="J10" s="193"/>
    </row>
    <row r="11" spans="1:10" ht="18.75">
      <c r="A11" s="3"/>
      <c r="B11" s="3"/>
      <c r="C11" s="13"/>
      <c r="D11" s="195" t="s">
        <v>155</v>
      </c>
      <c r="E11" s="195"/>
      <c r="F11" s="195"/>
      <c r="G11" s="195"/>
      <c r="H11" s="195"/>
      <c r="I11" s="195"/>
      <c r="J11" s="195"/>
    </row>
    <row r="12" spans="1:10" ht="18.75">
      <c r="A12" s="3"/>
      <c r="B12" s="3"/>
      <c r="C12" s="13"/>
      <c r="D12" s="195" t="s">
        <v>354</v>
      </c>
      <c r="E12" s="195"/>
      <c r="F12" s="195"/>
      <c r="G12" s="195"/>
      <c r="H12" s="195"/>
      <c r="I12" s="195"/>
      <c r="J12" s="195"/>
    </row>
    <row r="13" spans="1:10" ht="18.75">
      <c r="A13" s="3"/>
      <c r="B13" s="3"/>
      <c r="C13" s="13"/>
      <c r="D13" s="114"/>
      <c r="E13" s="114"/>
      <c r="F13" s="114"/>
      <c r="G13" s="114"/>
      <c r="H13" s="114"/>
      <c r="I13" s="114"/>
      <c r="J13" s="114"/>
    </row>
    <row r="14" spans="1:10" ht="18.75">
      <c r="A14" s="3"/>
      <c r="B14" s="3"/>
      <c r="C14" s="13"/>
      <c r="D14" s="7"/>
      <c r="E14" s="7"/>
      <c r="F14" s="7"/>
      <c r="G14" s="7"/>
      <c r="H14" s="7"/>
      <c r="I14" s="17"/>
      <c r="J14" s="17"/>
    </row>
    <row r="15" spans="1:10" ht="37.5" customHeight="1">
      <c r="A15" s="43" t="s">
        <v>65</v>
      </c>
      <c r="B15" s="212" t="s">
        <v>345</v>
      </c>
      <c r="C15" s="213"/>
      <c r="D15" s="213"/>
      <c r="E15" s="213"/>
      <c r="F15" s="213"/>
      <c r="G15" s="213"/>
      <c r="H15" s="213"/>
      <c r="I15" s="213"/>
      <c r="J15" s="213"/>
    </row>
    <row r="16" spans="1:10" ht="15" customHeight="1">
      <c r="A16" s="29"/>
      <c r="B16" s="29"/>
      <c r="C16" s="25"/>
      <c r="D16" s="25"/>
      <c r="E16" s="25"/>
      <c r="F16" s="25"/>
      <c r="G16" s="25"/>
      <c r="H16" s="25"/>
      <c r="I16" s="25"/>
      <c r="J16" s="25"/>
    </row>
    <row r="17" spans="1:11" ht="18.75">
      <c r="A17" s="3"/>
      <c r="B17" s="3"/>
      <c r="C17" s="14"/>
      <c r="D17" s="8"/>
      <c r="E17" s="8"/>
      <c r="F17" s="8"/>
      <c r="G17" s="8"/>
      <c r="H17" s="3"/>
      <c r="I17" s="198" t="s">
        <v>149</v>
      </c>
      <c r="J17" s="199"/>
      <c r="K17" s="89"/>
    </row>
    <row r="18" spans="1:10" ht="21" customHeight="1">
      <c r="A18" s="204" t="s">
        <v>142</v>
      </c>
      <c r="B18" s="204" t="s">
        <v>107</v>
      </c>
      <c r="C18" s="206" t="s">
        <v>130</v>
      </c>
      <c r="D18" s="210" t="s">
        <v>146</v>
      </c>
      <c r="E18" s="210" t="s">
        <v>101</v>
      </c>
      <c r="F18" s="210" t="s">
        <v>102</v>
      </c>
      <c r="G18" s="45" t="s">
        <v>103</v>
      </c>
      <c r="H18" s="208" t="s">
        <v>45</v>
      </c>
      <c r="I18" s="209" t="s">
        <v>46</v>
      </c>
      <c r="J18" s="47" t="s">
        <v>92</v>
      </c>
    </row>
    <row r="19" spans="1:10" ht="4.5" customHeight="1">
      <c r="A19" s="205"/>
      <c r="B19" s="205"/>
      <c r="C19" s="205"/>
      <c r="D19" s="211"/>
      <c r="E19" s="211"/>
      <c r="F19" s="211"/>
      <c r="G19" s="44"/>
      <c r="H19" s="197"/>
      <c r="I19" s="197"/>
      <c r="J19" s="48"/>
    </row>
    <row r="20" spans="1:10" ht="18.75">
      <c r="A20" s="21">
        <v>1</v>
      </c>
      <c r="B20" s="21"/>
      <c r="C20" s="26">
        <v>2</v>
      </c>
      <c r="D20" s="9" t="s">
        <v>124</v>
      </c>
      <c r="E20" s="9" t="s">
        <v>143</v>
      </c>
      <c r="F20" s="9" t="s">
        <v>125</v>
      </c>
      <c r="G20" s="9" t="s">
        <v>126</v>
      </c>
      <c r="H20" s="9" t="s">
        <v>126</v>
      </c>
      <c r="I20" s="19">
        <v>7</v>
      </c>
      <c r="J20" s="49">
        <v>8</v>
      </c>
    </row>
    <row r="21" spans="1:10" ht="28.5" customHeight="1">
      <c r="A21" s="21"/>
      <c r="B21" s="21"/>
      <c r="C21" s="102" t="s">
        <v>76</v>
      </c>
      <c r="D21" s="103"/>
      <c r="E21" s="103"/>
      <c r="F21" s="103"/>
      <c r="G21" s="103"/>
      <c r="H21" s="103"/>
      <c r="I21" s="104"/>
      <c r="J21" s="105">
        <f>J22+J30</f>
        <v>209145.47199999998</v>
      </c>
    </row>
    <row r="22" spans="1:10" ht="24" customHeight="1">
      <c r="A22" s="21"/>
      <c r="B22" s="42">
        <v>1</v>
      </c>
      <c r="C22" s="94" t="s">
        <v>321</v>
      </c>
      <c r="D22" s="61" t="s">
        <v>74</v>
      </c>
      <c r="E22" s="61"/>
      <c r="F22" s="61"/>
      <c r="G22" s="61"/>
      <c r="H22" s="61"/>
      <c r="I22" s="69"/>
      <c r="J22" s="105">
        <f aca="true" t="shared" si="0" ref="J22:J28">J23</f>
        <v>26.5</v>
      </c>
    </row>
    <row r="23" spans="1:10" ht="18.75">
      <c r="A23" s="21"/>
      <c r="B23" s="42"/>
      <c r="C23" s="94" t="s">
        <v>123</v>
      </c>
      <c r="D23" s="61" t="s">
        <v>74</v>
      </c>
      <c r="E23" s="61" t="s">
        <v>104</v>
      </c>
      <c r="F23" s="63"/>
      <c r="G23" s="63"/>
      <c r="H23" s="63"/>
      <c r="I23" s="70"/>
      <c r="J23" s="105">
        <f t="shared" si="0"/>
        <v>26.5</v>
      </c>
    </row>
    <row r="24" spans="1:10" ht="37.5">
      <c r="A24" s="21"/>
      <c r="B24" s="42"/>
      <c r="C24" s="52" t="s">
        <v>109</v>
      </c>
      <c r="D24" s="63" t="s">
        <v>74</v>
      </c>
      <c r="E24" s="63" t="s">
        <v>104</v>
      </c>
      <c r="F24" s="63" t="s">
        <v>97</v>
      </c>
      <c r="G24" s="63"/>
      <c r="H24" s="63"/>
      <c r="I24" s="70"/>
      <c r="J24" s="126">
        <f t="shared" si="0"/>
        <v>26.5</v>
      </c>
    </row>
    <row r="25" spans="1:10" ht="22.5" customHeight="1">
      <c r="A25" s="21"/>
      <c r="B25" s="42"/>
      <c r="C25" s="52" t="s">
        <v>75</v>
      </c>
      <c r="D25" s="63" t="s">
        <v>74</v>
      </c>
      <c r="E25" s="63" t="s">
        <v>104</v>
      </c>
      <c r="F25" s="63" t="s">
        <v>97</v>
      </c>
      <c r="G25" s="63"/>
      <c r="H25" s="63" t="s">
        <v>257</v>
      </c>
      <c r="I25" s="70"/>
      <c r="J25" s="126">
        <f t="shared" si="0"/>
        <v>26.5</v>
      </c>
    </row>
    <row r="26" spans="1:10" ht="37.5">
      <c r="A26" s="21"/>
      <c r="B26" s="42"/>
      <c r="C26" s="52" t="s">
        <v>285</v>
      </c>
      <c r="D26" s="63" t="s">
        <v>74</v>
      </c>
      <c r="E26" s="63" t="s">
        <v>104</v>
      </c>
      <c r="F26" s="63" t="s">
        <v>97</v>
      </c>
      <c r="G26" s="63"/>
      <c r="H26" s="63" t="s">
        <v>263</v>
      </c>
      <c r="I26" s="70"/>
      <c r="J26" s="126">
        <f>J27</f>
        <v>26.5</v>
      </c>
    </row>
    <row r="27" spans="1:10" ht="37.5">
      <c r="A27" s="21"/>
      <c r="B27" s="42"/>
      <c r="C27" s="52" t="s">
        <v>214</v>
      </c>
      <c r="D27" s="63" t="s">
        <v>74</v>
      </c>
      <c r="E27" s="63" t="s">
        <v>104</v>
      </c>
      <c r="F27" s="63" t="s">
        <v>97</v>
      </c>
      <c r="G27" s="63"/>
      <c r="H27" s="63" t="s">
        <v>264</v>
      </c>
      <c r="I27" s="70"/>
      <c r="J27" s="126">
        <f>J28</f>
        <v>26.5</v>
      </c>
    </row>
    <row r="28" spans="1:10" ht="37.5">
      <c r="A28" s="21"/>
      <c r="B28" s="42"/>
      <c r="C28" s="52" t="s">
        <v>278</v>
      </c>
      <c r="D28" s="63" t="s">
        <v>74</v>
      </c>
      <c r="E28" s="63" t="s">
        <v>104</v>
      </c>
      <c r="F28" s="63" t="s">
        <v>97</v>
      </c>
      <c r="G28" s="63"/>
      <c r="H28" s="63" t="s">
        <v>265</v>
      </c>
      <c r="I28" s="70"/>
      <c r="J28" s="126">
        <f t="shared" si="0"/>
        <v>26.5</v>
      </c>
    </row>
    <row r="29" spans="1:10" ht="18.75">
      <c r="A29" s="21"/>
      <c r="B29" s="42"/>
      <c r="C29" s="52" t="s">
        <v>64</v>
      </c>
      <c r="D29" s="63" t="s">
        <v>74</v>
      </c>
      <c r="E29" s="63" t="s">
        <v>104</v>
      </c>
      <c r="F29" s="63" t="s">
        <v>97</v>
      </c>
      <c r="G29" s="63"/>
      <c r="H29" s="63" t="s">
        <v>265</v>
      </c>
      <c r="I29" s="70">
        <v>500</v>
      </c>
      <c r="J29" s="126">
        <v>26.5</v>
      </c>
    </row>
    <row r="30" spans="1:17" s="4" customFormat="1" ht="21.75" customHeight="1">
      <c r="A30" s="22">
        <v>1</v>
      </c>
      <c r="B30" s="39">
        <v>2</v>
      </c>
      <c r="C30" s="94" t="s">
        <v>33</v>
      </c>
      <c r="D30" s="60" t="s">
        <v>159</v>
      </c>
      <c r="E30" s="63"/>
      <c r="F30" s="63"/>
      <c r="G30" s="63"/>
      <c r="H30" s="63"/>
      <c r="I30" s="63"/>
      <c r="J30" s="88">
        <f>J31+J94+J102+J132+J165+J229</f>
        <v>209118.97199999998</v>
      </c>
      <c r="Q30" s="133"/>
    </row>
    <row r="31" spans="1:17" s="4" customFormat="1" ht="20.25" customHeight="1">
      <c r="A31" s="22"/>
      <c r="B31" s="39"/>
      <c r="C31" s="94" t="s">
        <v>123</v>
      </c>
      <c r="D31" s="60" t="s">
        <v>159</v>
      </c>
      <c r="E31" s="61" t="s">
        <v>104</v>
      </c>
      <c r="F31" s="61"/>
      <c r="G31" s="61"/>
      <c r="H31" s="61"/>
      <c r="I31" s="61"/>
      <c r="J31" s="88">
        <f>J32+J38+J61+J67+J55+J49</f>
        <v>5251.5</v>
      </c>
      <c r="Q31" s="133"/>
    </row>
    <row r="32" spans="1:17" s="4" customFormat="1" ht="40.5" customHeight="1">
      <c r="A32" s="22"/>
      <c r="B32" s="39"/>
      <c r="C32" s="106" t="s">
        <v>89</v>
      </c>
      <c r="D32" s="62" t="s">
        <v>159</v>
      </c>
      <c r="E32" s="63" t="s">
        <v>104</v>
      </c>
      <c r="F32" s="63" t="s">
        <v>105</v>
      </c>
      <c r="G32" s="63"/>
      <c r="H32" s="63"/>
      <c r="I32" s="63"/>
      <c r="J32" s="53">
        <f>J33</f>
        <v>727.2</v>
      </c>
      <c r="Q32" s="133"/>
    </row>
    <row r="33" spans="1:10" ht="36.75" customHeight="1">
      <c r="A33" s="22"/>
      <c r="B33" s="39"/>
      <c r="C33" s="73" t="s">
        <v>40</v>
      </c>
      <c r="D33" s="62" t="s">
        <v>159</v>
      </c>
      <c r="E33" s="63" t="s">
        <v>104</v>
      </c>
      <c r="F33" s="63" t="s">
        <v>105</v>
      </c>
      <c r="G33" s="63" t="s">
        <v>131</v>
      </c>
      <c r="H33" s="63" t="s">
        <v>229</v>
      </c>
      <c r="I33" s="63"/>
      <c r="J33" s="53">
        <f>J34</f>
        <v>727.2</v>
      </c>
    </row>
    <row r="34" spans="1:10" ht="18.75" customHeight="1">
      <c r="A34" s="22"/>
      <c r="B34" s="39"/>
      <c r="C34" s="52" t="s">
        <v>292</v>
      </c>
      <c r="D34" s="62" t="s">
        <v>159</v>
      </c>
      <c r="E34" s="63" t="s">
        <v>104</v>
      </c>
      <c r="F34" s="63" t="s">
        <v>105</v>
      </c>
      <c r="G34" s="63" t="s">
        <v>121</v>
      </c>
      <c r="H34" s="63" t="s">
        <v>230</v>
      </c>
      <c r="I34" s="63"/>
      <c r="J34" s="53">
        <f>J35</f>
        <v>727.2</v>
      </c>
    </row>
    <row r="35" spans="1:10" ht="36.75" customHeight="1">
      <c r="A35" s="22"/>
      <c r="B35" s="39"/>
      <c r="C35" s="52" t="s">
        <v>232</v>
      </c>
      <c r="D35" s="62" t="s">
        <v>159</v>
      </c>
      <c r="E35" s="63" t="s">
        <v>104</v>
      </c>
      <c r="F35" s="63" t="s">
        <v>105</v>
      </c>
      <c r="G35" s="63"/>
      <c r="H35" s="63" t="s">
        <v>231</v>
      </c>
      <c r="I35" s="63"/>
      <c r="J35" s="53">
        <f>J36</f>
        <v>727.2</v>
      </c>
    </row>
    <row r="36" spans="1:10" ht="18" customHeight="1">
      <c r="A36" s="22"/>
      <c r="B36" s="39"/>
      <c r="C36" s="73" t="s">
        <v>11</v>
      </c>
      <c r="D36" s="62" t="s">
        <v>159</v>
      </c>
      <c r="E36" s="63" t="s">
        <v>104</v>
      </c>
      <c r="F36" s="63" t="s">
        <v>105</v>
      </c>
      <c r="G36" s="63"/>
      <c r="H36" s="63" t="s">
        <v>233</v>
      </c>
      <c r="I36" s="63"/>
      <c r="J36" s="53">
        <f>J37</f>
        <v>727.2</v>
      </c>
    </row>
    <row r="37" spans="1:10" ht="60" customHeight="1">
      <c r="A37" s="22"/>
      <c r="B37" s="39"/>
      <c r="C37" s="73" t="s">
        <v>57</v>
      </c>
      <c r="D37" s="62" t="s">
        <v>159</v>
      </c>
      <c r="E37" s="63" t="s">
        <v>104</v>
      </c>
      <c r="F37" s="63" t="s">
        <v>105</v>
      </c>
      <c r="G37" s="63"/>
      <c r="H37" s="63" t="s">
        <v>233</v>
      </c>
      <c r="I37" s="63" t="s">
        <v>58</v>
      </c>
      <c r="J37" s="53">
        <v>727.2</v>
      </c>
    </row>
    <row r="38" spans="1:17" s="4" customFormat="1" ht="54.75" customHeight="1">
      <c r="A38" s="23"/>
      <c r="B38" s="35"/>
      <c r="C38" s="97" t="s">
        <v>71</v>
      </c>
      <c r="D38" s="62" t="s">
        <v>159</v>
      </c>
      <c r="E38" s="63" t="s">
        <v>104</v>
      </c>
      <c r="F38" s="63" t="s">
        <v>108</v>
      </c>
      <c r="G38" s="63"/>
      <c r="H38" s="63"/>
      <c r="I38" s="65"/>
      <c r="J38" s="53">
        <f>J39</f>
        <v>3706.8</v>
      </c>
      <c r="Q38" s="133"/>
    </row>
    <row r="39" spans="1:10" ht="40.5" customHeight="1">
      <c r="A39" s="23"/>
      <c r="B39" s="35"/>
      <c r="C39" s="73" t="s">
        <v>40</v>
      </c>
      <c r="D39" s="62" t="s">
        <v>159</v>
      </c>
      <c r="E39" s="63" t="s">
        <v>104</v>
      </c>
      <c r="F39" s="63" t="s">
        <v>108</v>
      </c>
      <c r="G39" s="63" t="s">
        <v>131</v>
      </c>
      <c r="H39" s="63" t="s">
        <v>229</v>
      </c>
      <c r="I39" s="65"/>
      <c r="J39" s="53">
        <f>J40</f>
        <v>3706.8</v>
      </c>
    </row>
    <row r="40" spans="1:17" s="4" customFormat="1" ht="22.5" customHeight="1">
      <c r="A40" s="23"/>
      <c r="B40" s="35"/>
      <c r="C40" s="52" t="s">
        <v>292</v>
      </c>
      <c r="D40" s="62" t="s">
        <v>159</v>
      </c>
      <c r="E40" s="63" t="s">
        <v>104</v>
      </c>
      <c r="F40" s="63" t="s">
        <v>108</v>
      </c>
      <c r="G40" s="63" t="s">
        <v>144</v>
      </c>
      <c r="H40" s="63" t="s">
        <v>230</v>
      </c>
      <c r="I40" s="65"/>
      <c r="J40" s="53">
        <f>J41</f>
        <v>3706.8</v>
      </c>
      <c r="Q40" s="133"/>
    </row>
    <row r="41" spans="1:17" s="4" customFormat="1" ht="22.5" customHeight="1">
      <c r="A41" s="23"/>
      <c r="B41" s="35"/>
      <c r="C41" s="52" t="s">
        <v>12</v>
      </c>
      <c r="D41" s="62" t="s">
        <v>159</v>
      </c>
      <c r="E41" s="63" t="s">
        <v>104</v>
      </c>
      <c r="F41" s="63" t="s">
        <v>108</v>
      </c>
      <c r="G41" s="63"/>
      <c r="H41" s="63" t="s">
        <v>234</v>
      </c>
      <c r="I41" s="65"/>
      <c r="J41" s="53">
        <f>J42+J47</f>
        <v>3706.8</v>
      </c>
      <c r="Q41" s="133"/>
    </row>
    <row r="42" spans="1:17" s="4" customFormat="1" ht="19.5" customHeight="1">
      <c r="A42" s="23"/>
      <c r="B42" s="35"/>
      <c r="C42" s="77" t="s">
        <v>11</v>
      </c>
      <c r="D42" s="62" t="s">
        <v>159</v>
      </c>
      <c r="E42" s="63" t="s">
        <v>104</v>
      </c>
      <c r="F42" s="63" t="s">
        <v>108</v>
      </c>
      <c r="G42" s="63"/>
      <c r="H42" s="63" t="s">
        <v>235</v>
      </c>
      <c r="I42" s="65"/>
      <c r="J42" s="84">
        <f>J43+J44+J45</f>
        <v>3703</v>
      </c>
      <c r="Q42" s="133"/>
    </row>
    <row r="43" spans="1:17" s="4" customFormat="1" ht="58.5" customHeight="1">
      <c r="A43" s="23"/>
      <c r="B43" s="35"/>
      <c r="C43" s="73" t="s">
        <v>57</v>
      </c>
      <c r="D43" s="62" t="s">
        <v>159</v>
      </c>
      <c r="E43" s="63" t="s">
        <v>104</v>
      </c>
      <c r="F43" s="63" t="s">
        <v>108</v>
      </c>
      <c r="G43" s="63"/>
      <c r="H43" s="63" t="s">
        <v>235</v>
      </c>
      <c r="I43" s="65" t="s">
        <v>58</v>
      </c>
      <c r="J43" s="84">
        <v>3039.6</v>
      </c>
      <c r="Q43" s="133"/>
    </row>
    <row r="44" spans="1:17" s="4" customFormat="1" ht="39" customHeight="1">
      <c r="A44" s="23"/>
      <c r="B44" s="35"/>
      <c r="C44" s="52" t="s">
        <v>262</v>
      </c>
      <c r="D44" s="62" t="s">
        <v>159</v>
      </c>
      <c r="E44" s="63" t="s">
        <v>104</v>
      </c>
      <c r="F44" s="63" t="s">
        <v>108</v>
      </c>
      <c r="G44" s="63"/>
      <c r="H44" s="63" t="s">
        <v>235</v>
      </c>
      <c r="I44" s="65" t="s">
        <v>59</v>
      </c>
      <c r="J44" s="127">
        <f>530.3+104.6</f>
        <v>634.9</v>
      </c>
      <c r="K44" s="216"/>
      <c r="L44" s="217"/>
      <c r="M44" s="217"/>
      <c r="N44" s="217"/>
      <c r="O44" s="218"/>
      <c r="P44" s="218"/>
      <c r="Q44" s="133"/>
    </row>
    <row r="45" spans="1:17" s="4" customFormat="1" ht="18.75" customHeight="1">
      <c r="A45" s="23"/>
      <c r="B45" s="35"/>
      <c r="C45" s="52" t="s">
        <v>62</v>
      </c>
      <c r="D45" s="62" t="s">
        <v>159</v>
      </c>
      <c r="E45" s="63" t="s">
        <v>104</v>
      </c>
      <c r="F45" s="63" t="s">
        <v>108</v>
      </c>
      <c r="G45" s="63"/>
      <c r="H45" s="63" t="s">
        <v>235</v>
      </c>
      <c r="I45" s="65" t="s">
        <v>61</v>
      </c>
      <c r="J45" s="127">
        <v>28.5</v>
      </c>
      <c r="Q45" s="133"/>
    </row>
    <row r="46" spans="1:10" ht="18.75" customHeight="1" hidden="1">
      <c r="A46" s="23"/>
      <c r="B46" s="35"/>
      <c r="C46" s="97" t="s">
        <v>136</v>
      </c>
      <c r="D46" s="62" t="s">
        <v>159</v>
      </c>
      <c r="E46" s="63" t="s">
        <v>104</v>
      </c>
      <c r="F46" s="63" t="s">
        <v>108</v>
      </c>
      <c r="G46" s="63" t="s">
        <v>90</v>
      </c>
      <c r="H46" s="63" t="s">
        <v>13</v>
      </c>
      <c r="I46" s="63"/>
      <c r="J46" s="53"/>
    </row>
    <row r="47" spans="1:10" ht="37.5" customHeight="1">
      <c r="A47" s="23"/>
      <c r="B47" s="35"/>
      <c r="C47" s="73" t="s">
        <v>73</v>
      </c>
      <c r="D47" s="62" t="s">
        <v>159</v>
      </c>
      <c r="E47" s="63" t="s">
        <v>104</v>
      </c>
      <c r="F47" s="63" t="s">
        <v>108</v>
      </c>
      <c r="G47" s="63"/>
      <c r="H47" s="63" t="s">
        <v>236</v>
      </c>
      <c r="I47" s="63"/>
      <c r="J47" s="53">
        <f>J48</f>
        <v>3.8</v>
      </c>
    </row>
    <row r="48" spans="1:10" ht="37.5" customHeight="1">
      <c r="A48" s="23"/>
      <c r="B48" s="35"/>
      <c r="C48" s="52" t="s">
        <v>262</v>
      </c>
      <c r="D48" s="62" t="s">
        <v>159</v>
      </c>
      <c r="E48" s="63" t="s">
        <v>104</v>
      </c>
      <c r="F48" s="63" t="s">
        <v>108</v>
      </c>
      <c r="G48" s="63"/>
      <c r="H48" s="63" t="s">
        <v>236</v>
      </c>
      <c r="I48" s="63" t="s">
        <v>59</v>
      </c>
      <c r="J48" s="53">
        <v>3.8</v>
      </c>
    </row>
    <row r="49" spans="1:10" ht="37.5" customHeight="1">
      <c r="A49" s="23"/>
      <c r="B49" s="35"/>
      <c r="C49" s="52" t="s">
        <v>109</v>
      </c>
      <c r="D49" s="62" t="s">
        <v>159</v>
      </c>
      <c r="E49" s="63" t="s">
        <v>104</v>
      </c>
      <c r="F49" s="63" t="s">
        <v>97</v>
      </c>
      <c r="G49" s="63"/>
      <c r="H49" s="63"/>
      <c r="I49" s="63"/>
      <c r="J49" s="53">
        <f>J50</f>
        <v>8.3</v>
      </c>
    </row>
    <row r="50" spans="1:10" ht="37.5" customHeight="1">
      <c r="A50" s="23"/>
      <c r="B50" s="35"/>
      <c r="C50" s="73" t="s">
        <v>40</v>
      </c>
      <c r="D50" s="62" t="s">
        <v>159</v>
      </c>
      <c r="E50" s="63" t="s">
        <v>104</v>
      </c>
      <c r="F50" s="63" t="s">
        <v>97</v>
      </c>
      <c r="G50" s="63"/>
      <c r="H50" s="63" t="s">
        <v>229</v>
      </c>
      <c r="I50" s="63"/>
      <c r="J50" s="53">
        <f>J51</f>
        <v>8.3</v>
      </c>
    </row>
    <row r="51" spans="1:10" ht="22.5" customHeight="1">
      <c r="A51" s="23"/>
      <c r="B51" s="35"/>
      <c r="C51" s="52" t="s">
        <v>292</v>
      </c>
      <c r="D51" s="62" t="s">
        <v>159</v>
      </c>
      <c r="E51" s="63" t="s">
        <v>104</v>
      </c>
      <c r="F51" s="63" t="s">
        <v>97</v>
      </c>
      <c r="G51" s="63"/>
      <c r="H51" s="63" t="s">
        <v>230</v>
      </c>
      <c r="I51" s="63"/>
      <c r="J51" s="53">
        <f>J52</f>
        <v>8.3</v>
      </c>
    </row>
    <row r="52" spans="1:10" ht="40.5" customHeight="1">
      <c r="A52" s="23"/>
      <c r="B52" s="35"/>
      <c r="C52" s="52" t="s">
        <v>300</v>
      </c>
      <c r="D52" s="62" t="s">
        <v>159</v>
      </c>
      <c r="E52" s="63" t="s">
        <v>104</v>
      </c>
      <c r="F52" s="63" t="s">
        <v>97</v>
      </c>
      <c r="G52" s="63"/>
      <c r="H52" s="63" t="s">
        <v>299</v>
      </c>
      <c r="I52" s="63"/>
      <c r="J52" s="53">
        <f>J53</f>
        <v>8.3</v>
      </c>
    </row>
    <row r="53" spans="1:10" ht="39" customHeight="1">
      <c r="A53" s="23"/>
      <c r="B53" s="35"/>
      <c r="C53" s="52" t="s">
        <v>307</v>
      </c>
      <c r="D53" s="62" t="s">
        <v>159</v>
      </c>
      <c r="E53" s="63" t="s">
        <v>104</v>
      </c>
      <c r="F53" s="63" t="s">
        <v>97</v>
      </c>
      <c r="G53" s="63"/>
      <c r="H53" s="63" t="s">
        <v>301</v>
      </c>
      <c r="I53" s="63"/>
      <c r="J53" s="53">
        <f>J54</f>
        <v>8.3</v>
      </c>
    </row>
    <row r="54" spans="1:10" ht="22.5" customHeight="1">
      <c r="A54" s="23"/>
      <c r="B54" s="35"/>
      <c r="C54" s="52" t="s">
        <v>64</v>
      </c>
      <c r="D54" s="62" t="s">
        <v>159</v>
      </c>
      <c r="E54" s="63" t="s">
        <v>104</v>
      </c>
      <c r="F54" s="63" t="s">
        <v>97</v>
      </c>
      <c r="G54" s="63"/>
      <c r="H54" s="63" t="s">
        <v>301</v>
      </c>
      <c r="I54" s="63" t="s">
        <v>63</v>
      </c>
      <c r="J54" s="53">
        <f>8.3</f>
        <v>8.3</v>
      </c>
    </row>
    <row r="55" spans="1:10" ht="19.5" customHeight="1" hidden="1">
      <c r="A55" s="23"/>
      <c r="B55" s="35"/>
      <c r="C55" s="95" t="s">
        <v>14</v>
      </c>
      <c r="D55" s="62" t="s">
        <v>159</v>
      </c>
      <c r="E55" s="63" t="s">
        <v>104</v>
      </c>
      <c r="F55" s="63" t="s">
        <v>9</v>
      </c>
      <c r="G55" s="63"/>
      <c r="H55" s="63"/>
      <c r="I55" s="65"/>
      <c r="J55" s="58">
        <f>J56</f>
        <v>0</v>
      </c>
    </row>
    <row r="56" spans="1:10" ht="36.75" customHeight="1" hidden="1">
      <c r="A56" s="23"/>
      <c r="B56" s="35"/>
      <c r="C56" s="73" t="s">
        <v>40</v>
      </c>
      <c r="D56" s="62" t="s">
        <v>159</v>
      </c>
      <c r="E56" s="63" t="s">
        <v>104</v>
      </c>
      <c r="F56" s="63" t="s">
        <v>9</v>
      </c>
      <c r="G56" s="63"/>
      <c r="H56" s="63" t="s">
        <v>229</v>
      </c>
      <c r="I56" s="65"/>
      <c r="J56" s="58">
        <f>J57</f>
        <v>0</v>
      </c>
    </row>
    <row r="57" spans="1:10" ht="18.75" customHeight="1" hidden="1">
      <c r="A57" s="23"/>
      <c r="B57" s="35"/>
      <c r="C57" s="52" t="s">
        <v>292</v>
      </c>
      <c r="D57" s="62" t="s">
        <v>159</v>
      </c>
      <c r="E57" s="63" t="s">
        <v>104</v>
      </c>
      <c r="F57" s="63" t="s">
        <v>9</v>
      </c>
      <c r="G57" s="63"/>
      <c r="H57" s="63" t="s">
        <v>230</v>
      </c>
      <c r="I57" s="65"/>
      <c r="J57" s="58">
        <f>J58</f>
        <v>0</v>
      </c>
    </row>
    <row r="58" spans="1:10" ht="21" customHeight="1" hidden="1">
      <c r="A58" s="23"/>
      <c r="B58" s="35"/>
      <c r="C58" s="52" t="s">
        <v>294</v>
      </c>
      <c r="D58" s="62" t="s">
        <v>159</v>
      </c>
      <c r="E58" s="63" t="s">
        <v>104</v>
      </c>
      <c r="F58" s="63" t="s">
        <v>9</v>
      </c>
      <c r="G58" s="63"/>
      <c r="H58" s="63" t="s">
        <v>293</v>
      </c>
      <c r="I58" s="65"/>
      <c r="J58" s="58">
        <f>J59</f>
        <v>0</v>
      </c>
    </row>
    <row r="59" spans="1:10" ht="21" customHeight="1" hidden="1">
      <c r="A59" s="23"/>
      <c r="B59" s="35"/>
      <c r="C59" s="52" t="s">
        <v>320</v>
      </c>
      <c r="D59" s="62" t="s">
        <v>159</v>
      </c>
      <c r="E59" s="63" t="s">
        <v>104</v>
      </c>
      <c r="F59" s="63" t="s">
        <v>9</v>
      </c>
      <c r="G59" s="63"/>
      <c r="H59" s="63" t="s">
        <v>319</v>
      </c>
      <c r="I59" s="65"/>
      <c r="J59" s="58">
        <f>J60</f>
        <v>0</v>
      </c>
    </row>
    <row r="60" spans="1:10" ht="21" customHeight="1" hidden="1">
      <c r="A60" s="23"/>
      <c r="B60" s="35"/>
      <c r="C60" s="52" t="s">
        <v>62</v>
      </c>
      <c r="D60" s="62" t="s">
        <v>159</v>
      </c>
      <c r="E60" s="63" t="s">
        <v>104</v>
      </c>
      <c r="F60" s="63" t="s">
        <v>9</v>
      </c>
      <c r="G60" s="63"/>
      <c r="H60" s="63" t="s">
        <v>319</v>
      </c>
      <c r="I60" s="65" t="s">
        <v>61</v>
      </c>
      <c r="J60" s="58">
        <v>0</v>
      </c>
    </row>
    <row r="61" spans="1:10" ht="20.25" customHeight="1">
      <c r="A61" s="23"/>
      <c r="B61" s="35"/>
      <c r="C61" s="56" t="s">
        <v>137</v>
      </c>
      <c r="D61" s="62" t="s">
        <v>159</v>
      </c>
      <c r="E61" s="63" t="s">
        <v>104</v>
      </c>
      <c r="F61" s="63" t="s">
        <v>98</v>
      </c>
      <c r="G61" s="63"/>
      <c r="H61" s="63"/>
      <c r="I61" s="65"/>
      <c r="J61" s="58">
        <f>J62</f>
        <v>30</v>
      </c>
    </row>
    <row r="62" spans="1:10" ht="23.25" customHeight="1">
      <c r="A62" s="23"/>
      <c r="B62" s="35"/>
      <c r="C62" s="125" t="s">
        <v>77</v>
      </c>
      <c r="D62" s="62" t="s">
        <v>159</v>
      </c>
      <c r="E62" s="63" t="s">
        <v>104</v>
      </c>
      <c r="F62" s="63" t="s">
        <v>98</v>
      </c>
      <c r="G62" s="63" t="s">
        <v>110</v>
      </c>
      <c r="H62" s="63" t="s">
        <v>258</v>
      </c>
      <c r="I62" s="65"/>
      <c r="J62" s="58">
        <f>J63</f>
        <v>30</v>
      </c>
    </row>
    <row r="63" spans="1:10" ht="17.25" customHeight="1">
      <c r="A63" s="23"/>
      <c r="B63" s="35"/>
      <c r="C63" s="90" t="s">
        <v>15</v>
      </c>
      <c r="D63" s="62" t="s">
        <v>159</v>
      </c>
      <c r="E63" s="63" t="s">
        <v>104</v>
      </c>
      <c r="F63" s="63" t="s">
        <v>98</v>
      </c>
      <c r="G63" s="63" t="s">
        <v>112</v>
      </c>
      <c r="H63" s="63" t="s">
        <v>259</v>
      </c>
      <c r="I63" s="65"/>
      <c r="J63" s="92">
        <f>J64</f>
        <v>30</v>
      </c>
    </row>
    <row r="64" spans="1:10" ht="17.25" customHeight="1">
      <c r="A64" s="23"/>
      <c r="B64" s="35"/>
      <c r="C64" s="90" t="s">
        <v>137</v>
      </c>
      <c r="D64" s="62" t="s">
        <v>159</v>
      </c>
      <c r="E64" s="63" t="s">
        <v>104</v>
      </c>
      <c r="F64" s="63" t="s">
        <v>98</v>
      </c>
      <c r="G64" s="63"/>
      <c r="H64" s="63" t="s">
        <v>260</v>
      </c>
      <c r="I64" s="65"/>
      <c r="J64" s="92">
        <f>J65</f>
        <v>30</v>
      </c>
    </row>
    <row r="65" spans="1:10" ht="20.25" customHeight="1">
      <c r="A65" s="23"/>
      <c r="B65" s="35"/>
      <c r="C65" s="97" t="s">
        <v>111</v>
      </c>
      <c r="D65" s="62" t="s">
        <v>159</v>
      </c>
      <c r="E65" s="63" t="s">
        <v>104</v>
      </c>
      <c r="F65" s="63" t="s">
        <v>98</v>
      </c>
      <c r="G65" s="63"/>
      <c r="H65" s="63" t="s">
        <v>261</v>
      </c>
      <c r="I65" s="65"/>
      <c r="J65" s="58">
        <f>J66</f>
        <v>30</v>
      </c>
    </row>
    <row r="66" spans="1:10" ht="19.5" customHeight="1">
      <c r="A66" s="23"/>
      <c r="B66" s="35"/>
      <c r="C66" s="52" t="s">
        <v>62</v>
      </c>
      <c r="D66" s="62" t="s">
        <v>159</v>
      </c>
      <c r="E66" s="63" t="s">
        <v>104</v>
      </c>
      <c r="F66" s="63" t="s">
        <v>98</v>
      </c>
      <c r="G66" s="63"/>
      <c r="H66" s="63" t="s">
        <v>261</v>
      </c>
      <c r="I66" s="65" t="s">
        <v>61</v>
      </c>
      <c r="J66" s="58">
        <v>30</v>
      </c>
    </row>
    <row r="67" spans="1:10" ht="19.5" customHeight="1">
      <c r="A67" s="23"/>
      <c r="B67" s="35"/>
      <c r="C67" s="52" t="s">
        <v>138</v>
      </c>
      <c r="D67" s="62" t="s">
        <v>159</v>
      </c>
      <c r="E67" s="63" t="s">
        <v>104</v>
      </c>
      <c r="F67" s="63" t="s">
        <v>113</v>
      </c>
      <c r="G67" s="63"/>
      <c r="H67" s="63"/>
      <c r="I67" s="63"/>
      <c r="J67" s="58">
        <f>J68+J76</f>
        <v>779.2</v>
      </c>
    </row>
    <row r="68" spans="1:10" ht="36.75" customHeight="1">
      <c r="A68" s="23"/>
      <c r="B68" s="35"/>
      <c r="C68" s="55" t="s">
        <v>42</v>
      </c>
      <c r="D68" s="62" t="s">
        <v>159</v>
      </c>
      <c r="E68" s="63" t="s">
        <v>104</v>
      </c>
      <c r="F68" s="63" t="s">
        <v>113</v>
      </c>
      <c r="G68" s="63" t="s">
        <v>116</v>
      </c>
      <c r="H68" s="63" t="s">
        <v>197</v>
      </c>
      <c r="I68" s="68"/>
      <c r="J68" s="58">
        <f>J69</f>
        <v>535</v>
      </c>
    </row>
    <row r="69" spans="1:10" ht="18.75">
      <c r="A69" s="23"/>
      <c r="B69" s="35"/>
      <c r="C69" s="52" t="s">
        <v>292</v>
      </c>
      <c r="D69" s="62" t="s">
        <v>159</v>
      </c>
      <c r="E69" s="63" t="s">
        <v>104</v>
      </c>
      <c r="F69" s="63" t="s">
        <v>113</v>
      </c>
      <c r="G69" s="63" t="s">
        <v>117</v>
      </c>
      <c r="H69" s="63" t="s">
        <v>198</v>
      </c>
      <c r="I69" s="68"/>
      <c r="J69" s="92">
        <f>J70+J73+J75</f>
        <v>535</v>
      </c>
    </row>
    <row r="70" spans="1:10" ht="56.25">
      <c r="A70" s="23"/>
      <c r="B70" s="35"/>
      <c r="C70" s="90" t="s">
        <v>225</v>
      </c>
      <c r="D70" s="62" t="s">
        <v>159</v>
      </c>
      <c r="E70" s="63" t="s">
        <v>104</v>
      </c>
      <c r="F70" s="63" t="s">
        <v>113</v>
      </c>
      <c r="G70" s="63"/>
      <c r="H70" s="63" t="s">
        <v>199</v>
      </c>
      <c r="I70" s="68"/>
      <c r="J70" s="116">
        <f>J71</f>
        <v>85</v>
      </c>
    </row>
    <row r="71" spans="1:17" ht="37.5" customHeight="1">
      <c r="A71" s="23"/>
      <c r="B71" s="35"/>
      <c r="C71" s="137" t="s">
        <v>16</v>
      </c>
      <c r="D71" s="138" t="s">
        <v>159</v>
      </c>
      <c r="E71" s="139" t="s">
        <v>104</v>
      </c>
      <c r="F71" s="139" t="s">
        <v>113</v>
      </c>
      <c r="G71" s="139"/>
      <c r="H71" s="139" t="s">
        <v>200</v>
      </c>
      <c r="I71" s="177"/>
      <c r="J71" s="144">
        <f>J72</f>
        <v>85</v>
      </c>
      <c r="Q71" s="178"/>
    </row>
    <row r="72" spans="1:17" ht="39.75" customHeight="1">
      <c r="A72" s="23"/>
      <c r="B72" s="35"/>
      <c r="C72" s="137" t="s">
        <v>262</v>
      </c>
      <c r="D72" s="138" t="s">
        <v>159</v>
      </c>
      <c r="E72" s="139" t="s">
        <v>104</v>
      </c>
      <c r="F72" s="139" t="s">
        <v>113</v>
      </c>
      <c r="G72" s="139"/>
      <c r="H72" s="139" t="s">
        <v>200</v>
      </c>
      <c r="I72" s="177" t="s">
        <v>59</v>
      </c>
      <c r="J72" s="144">
        <f>35+50</f>
        <v>85</v>
      </c>
      <c r="Q72" s="178"/>
    </row>
    <row r="73" spans="1:17" ht="27" customHeight="1" hidden="1">
      <c r="A73" s="23"/>
      <c r="B73" s="35"/>
      <c r="C73" s="137" t="s">
        <v>343</v>
      </c>
      <c r="D73" s="138" t="s">
        <v>159</v>
      </c>
      <c r="E73" s="139" t="s">
        <v>104</v>
      </c>
      <c r="F73" s="139" t="s">
        <v>113</v>
      </c>
      <c r="G73" s="139"/>
      <c r="H73" s="139" t="s">
        <v>369</v>
      </c>
      <c r="I73" s="177"/>
      <c r="J73" s="144">
        <v>0</v>
      </c>
      <c r="Q73" s="178"/>
    </row>
    <row r="74" spans="1:17" ht="45" customHeight="1">
      <c r="A74" s="23"/>
      <c r="B74" s="35"/>
      <c r="C74" s="137" t="s">
        <v>286</v>
      </c>
      <c r="D74" s="138" t="s">
        <v>159</v>
      </c>
      <c r="E74" s="139" t="s">
        <v>104</v>
      </c>
      <c r="F74" s="139" t="s">
        <v>113</v>
      </c>
      <c r="G74" s="139"/>
      <c r="H74" s="139" t="s">
        <v>368</v>
      </c>
      <c r="I74" s="177"/>
      <c r="J74" s="144">
        <f>J75</f>
        <v>450</v>
      </c>
      <c r="Q74" s="178"/>
    </row>
    <row r="75" spans="1:17" ht="39.75" customHeight="1">
      <c r="A75" s="23"/>
      <c r="B75" s="35"/>
      <c r="C75" s="137" t="s">
        <v>325</v>
      </c>
      <c r="D75" s="138" t="s">
        <v>159</v>
      </c>
      <c r="E75" s="139" t="s">
        <v>104</v>
      </c>
      <c r="F75" s="139" t="s">
        <v>113</v>
      </c>
      <c r="G75" s="139"/>
      <c r="H75" s="139" t="s">
        <v>368</v>
      </c>
      <c r="I75" s="177" t="s">
        <v>324</v>
      </c>
      <c r="J75" s="144">
        <v>450</v>
      </c>
      <c r="Q75" s="178"/>
    </row>
    <row r="76" spans="1:17" ht="40.5" customHeight="1">
      <c r="A76" s="23"/>
      <c r="B76" s="35"/>
      <c r="C76" s="137" t="s">
        <v>40</v>
      </c>
      <c r="D76" s="138" t="s">
        <v>159</v>
      </c>
      <c r="E76" s="139" t="s">
        <v>104</v>
      </c>
      <c r="F76" s="139" t="s">
        <v>113</v>
      </c>
      <c r="G76" s="140" t="s">
        <v>161</v>
      </c>
      <c r="H76" s="139" t="s">
        <v>229</v>
      </c>
      <c r="I76" s="140"/>
      <c r="J76" s="144">
        <f>J78</f>
        <v>244.20000000000005</v>
      </c>
      <c r="Q76" s="178"/>
    </row>
    <row r="77" spans="1:10" ht="37.5" hidden="1">
      <c r="A77" s="23"/>
      <c r="B77" s="35"/>
      <c r="C77" s="96" t="s">
        <v>162</v>
      </c>
      <c r="D77" s="62" t="s">
        <v>159</v>
      </c>
      <c r="E77" s="63" t="s">
        <v>104</v>
      </c>
      <c r="F77" s="63" t="s">
        <v>113</v>
      </c>
      <c r="G77" s="65" t="s">
        <v>163</v>
      </c>
      <c r="H77" s="63"/>
      <c r="I77" s="65" t="s">
        <v>18</v>
      </c>
      <c r="J77" s="58"/>
    </row>
    <row r="78" spans="1:10" ht="24" customHeight="1">
      <c r="A78" s="23"/>
      <c r="B78" s="35"/>
      <c r="C78" s="52" t="s">
        <v>292</v>
      </c>
      <c r="D78" s="62" t="s">
        <v>159</v>
      </c>
      <c r="E78" s="63" t="s">
        <v>104</v>
      </c>
      <c r="F78" s="63" t="s">
        <v>113</v>
      </c>
      <c r="G78" s="65" t="s">
        <v>2</v>
      </c>
      <c r="H78" s="63" t="s">
        <v>230</v>
      </c>
      <c r="I78" s="65"/>
      <c r="J78" s="58">
        <f>J79+J85+J88+J92</f>
        <v>244.20000000000005</v>
      </c>
    </row>
    <row r="79" spans="1:10" ht="24" customHeight="1">
      <c r="A79" s="23"/>
      <c r="B79" s="35"/>
      <c r="C79" s="52" t="s">
        <v>12</v>
      </c>
      <c r="D79" s="62" t="s">
        <v>159</v>
      </c>
      <c r="E79" s="63" t="s">
        <v>104</v>
      </c>
      <c r="F79" s="63" t="s">
        <v>113</v>
      </c>
      <c r="G79" s="65"/>
      <c r="H79" s="63" t="s">
        <v>234</v>
      </c>
      <c r="I79" s="65"/>
      <c r="J79" s="58">
        <f>J82+J80</f>
        <v>227.90000000000003</v>
      </c>
    </row>
    <row r="80" spans="1:10" ht="40.5" customHeight="1">
      <c r="A80" s="23"/>
      <c r="B80" s="35"/>
      <c r="C80" s="52" t="s">
        <v>312</v>
      </c>
      <c r="D80" s="62" t="s">
        <v>159</v>
      </c>
      <c r="E80" s="63" t="s">
        <v>104</v>
      </c>
      <c r="F80" s="63" t="s">
        <v>113</v>
      </c>
      <c r="G80" s="65"/>
      <c r="H80" s="63" t="s">
        <v>280</v>
      </c>
      <c r="I80" s="65"/>
      <c r="J80" s="58">
        <f>J81</f>
        <v>203.10000000000002</v>
      </c>
    </row>
    <row r="81" spans="1:10" ht="37.5" customHeight="1">
      <c r="A81" s="23"/>
      <c r="B81" s="35"/>
      <c r="C81" s="52" t="s">
        <v>262</v>
      </c>
      <c r="D81" s="62" t="s">
        <v>159</v>
      </c>
      <c r="E81" s="63" t="s">
        <v>104</v>
      </c>
      <c r="F81" s="63" t="s">
        <v>113</v>
      </c>
      <c r="G81" s="65"/>
      <c r="H81" s="63" t="s">
        <v>280</v>
      </c>
      <c r="I81" s="65" t="s">
        <v>59</v>
      </c>
      <c r="J81" s="58">
        <f>206.5+35+13.3-114+62.3</f>
        <v>203.10000000000002</v>
      </c>
    </row>
    <row r="82" spans="1:10" ht="37.5">
      <c r="A82" s="23"/>
      <c r="B82" s="35"/>
      <c r="C82" s="91" t="s">
        <v>78</v>
      </c>
      <c r="D82" s="62" t="s">
        <v>159</v>
      </c>
      <c r="E82" s="63" t="s">
        <v>104</v>
      </c>
      <c r="F82" s="63" t="s">
        <v>113</v>
      </c>
      <c r="G82" s="65" t="s">
        <v>166</v>
      </c>
      <c r="H82" s="63" t="s">
        <v>240</v>
      </c>
      <c r="I82" s="65"/>
      <c r="J82" s="58">
        <f>J83</f>
        <v>24.80000000000001</v>
      </c>
    </row>
    <row r="83" spans="1:10" ht="38.25" customHeight="1">
      <c r="A83" s="23"/>
      <c r="B83" s="35"/>
      <c r="C83" s="52" t="s">
        <v>262</v>
      </c>
      <c r="D83" s="62" t="s">
        <v>159</v>
      </c>
      <c r="E83" s="63" t="s">
        <v>104</v>
      </c>
      <c r="F83" s="63" t="s">
        <v>113</v>
      </c>
      <c r="G83" s="65" t="s">
        <v>177</v>
      </c>
      <c r="H83" s="63" t="s">
        <v>240</v>
      </c>
      <c r="I83" s="65" t="s">
        <v>59</v>
      </c>
      <c r="J83" s="58">
        <f>58.1+2.7+15-51</f>
        <v>24.80000000000001</v>
      </c>
    </row>
    <row r="84" spans="1:10" ht="18.75" hidden="1">
      <c r="A84" s="23"/>
      <c r="B84" s="35"/>
      <c r="C84" s="91" t="s">
        <v>153</v>
      </c>
      <c r="D84" s="67" t="s">
        <v>159</v>
      </c>
      <c r="E84" s="65" t="s">
        <v>104</v>
      </c>
      <c r="F84" s="65" t="s">
        <v>113</v>
      </c>
      <c r="G84" s="65" t="s">
        <v>177</v>
      </c>
      <c r="H84" s="63" t="s">
        <v>152</v>
      </c>
      <c r="I84" s="65"/>
      <c r="J84" s="58"/>
    </row>
    <row r="85" spans="1:10" ht="18.75" hidden="1">
      <c r="A85" s="23"/>
      <c r="B85" s="35"/>
      <c r="C85" s="91" t="s">
        <v>238</v>
      </c>
      <c r="D85" s="67" t="s">
        <v>159</v>
      </c>
      <c r="E85" s="65" t="s">
        <v>104</v>
      </c>
      <c r="F85" s="65" t="s">
        <v>113</v>
      </c>
      <c r="G85" s="65"/>
      <c r="H85" s="63" t="s">
        <v>237</v>
      </c>
      <c r="I85" s="65"/>
      <c r="J85" s="58">
        <f>J86</f>
        <v>0</v>
      </c>
    </row>
    <row r="86" spans="1:10" ht="23.25" customHeight="1" hidden="1">
      <c r="A86" s="23"/>
      <c r="B86" s="35"/>
      <c r="C86" s="91" t="s">
        <v>30</v>
      </c>
      <c r="D86" s="62" t="s">
        <v>159</v>
      </c>
      <c r="E86" s="63" t="s">
        <v>104</v>
      </c>
      <c r="F86" s="63" t="s">
        <v>113</v>
      </c>
      <c r="G86" s="65" t="s">
        <v>2</v>
      </c>
      <c r="H86" s="63" t="s">
        <v>239</v>
      </c>
      <c r="I86" s="65"/>
      <c r="J86" s="58">
        <f>J87</f>
        <v>0</v>
      </c>
    </row>
    <row r="87" spans="1:10" ht="37.5" customHeight="1" hidden="1">
      <c r="A87" s="23"/>
      <c r="B87" s="51"/>
      <c r="C87" s="52" t="s">
        <v>262</v>
      </c>
      <c r="D87" s="62" t="s">
        <v>159</v>
      </c>
      <c r="E87" s="63" t="s">
        <v>104</v>
      </c>
      <c r="F87" s="63" t="s">
        <v>113</v>
      </c>
      <c r="G87" s="65" t="s">
        <v>2</v>
      </c>
      <c r="H87" s="63" t="s">
        <v>239</v>
      </c>
      <c r="I87" s="65" t="s">
        <v>59</v>
      </c>
      <c r="J87" s="58">
        <f>1-1</f>
        <v>0</v>
      </c>
    </row>
    <row r="88" spans="1:10" ht="39.75" customHeight="1">
      <c r="A88" s="23"/>
      <c r="B88" s="51"/>
      <c r="C88" s="52" t="s">
        <v>283</v>
      </c>
      <c r="D88" s="62" t="s">
        <v>159</v>
      </c>
      <c r="E88" s="63" t="s">
        <v>104</v>
      </c>
      <c r="F88" s="63" t="s">
        <v>113</v>
      </c>
      <c r="G88" s="65"/>
      <c r="H88" s="63" t="s">
        <v>281</v>
      </c>
      <c r="I88" s="65"/>
      <c r="J88" s="58">
        <f>J89</f>
        <v>16.3</v>
      </c>
    </row>
    <row r="89" spans="1:10" ht="18.75">
      <c r="A89" s="23"/>
      <c r="B89" s="51"/>
      <c r="C89" s="90" t="s">
        <v>284</v>
      </c>
      <c r="D89" s="62" t="s">
        <v>159</v>
      </c>
      <c r="E89" s="63" t="s">
        <v>104</v>
      </c>
      <c r="F89" s="63" t="s">
        <v>113</v>
      </c>
      <c r="G89" s="63"/>
      <c r="H89" s="63" t="s">
        <v>282</v>
      </c>
      <c r="I89" s="65"/>
      <c r="J89" s="92">
        <f>J90</f>
        <v>16.3</v>
      </c>
    </row>
    <row r="90" spans="1:10" ht="40.5" customHeight="1">
      <c r="A90" s="23"/>
      <c r="B90" s="35"/>
      <c r="C90" s="52" t="s">
        <v>262</v>
      </c>
      <c r="D90" s="62" t="s">
        <v>159</v>
      </c>
      <c r="E90" s="63" t="s">
        <v>104</v>
      </c>
      <c r="F90" s="63" t="s">
        <v>113</v>
      </c>
      <c r="G90" s="63" t="s">
        <v>177</v>
      </c>
      <c r="H90" s="63" t="s">
        <v>282</v>
      </c>
      <c r="I90" s="65" t="s">
        <v>59</v>
      </c>
      <c r="J90" s="116">
        <f>30-13.7</f>
        <v>16.3</v>
      </c>
    </row>
    <row r="91" spans="1:10" ht="25.5" customHeight="1" hidden="1">
      <c r="A91" s="23"/>
      <c r="B91" s="35"/>
      <c r="C91" s="52" t="s">
        <v>343</v>
      </c>
      <c r="D91" s="62" t="s">
        <v>159</v>
      </c>
      <c r="E91" s="63" t="s">
        <v>104</v>
      </c>
      <c r="F91" s="63" t="s">
        <v>113</v>
      </c>
      <c r="G91" s="63"/>
      <c r="H91" s="63" t="s">
        <v>342</v>
      </c>
      <c r="I91" s="65"/>
      <c r="J91" s="116">
        <f>J92</f>
        <v>0</v>
      </c>
    </row>
    <row r="92" spans="1:10" ht="28.5" customHeight="1" hidden="1">
      <c r="A92" s="23"/>
      <c r="B92" s="35"/>
      <c r="C92" s="52" t="s">
        <v>286</v>
      </c>
      <c r="D92" s="62" t="s">
        <v>159</v>
      </c>
      <c r="E92" s="63" t="s">
        <v>104</v>
      </c>
      <c r="F92" s="63" t="s">
        <v>113</v>
      </c>
      <c r="G92" s="63"/>
      <c r="H92" s="63" t="s">
        <v>341</v>
      </c>
      <c r="I92" s="65"/>
      <c r="J92" s="116">
        <f>J93</f>
        <v>0</v>
      </c>
    </row>
    <row r="93" spans="1:10" ht="24.75" customHeight="1" hidden="1">
      <c r="A93" s="23"/>
      <c r="B93" s="35"/>
      <c r="C93" s="52" t="s">
        <v>62</v>
      </c>
      <c r="D93" s="62" t="s">
        <v>159</v>
      </c>
      <c r="E93" s="63" t="s">
        <v>104</v>
      </c>
      <c r="F93" s="63" t="s">
        <v>113</v>
      </c>
      <c r="G93" s="63"/>
      <c r="H93" s="63" t="s">
        <v>341</v>
      </c>
      <c r="I93" s="65" t="s">
        <v>61</v>
      </c>
      <c r="J93" s="116">
        <v>0</v>
      </c>
    </row>
    <row r="94" spans="1:10" ht="20.25" customHeight="1">
      <c r="A94" s="23"/>
      <c r="B94" s="36"/>
      <c r="C94" s="102" t="s">
        <v>133</v>
      </c>
      <c r="D94" s="60" t="s">
        <v>159</v>
      </c>
      <c r="E94" s="61" t="s">
        <v>105</v>
      </c>
      <c r="F94" s="61"/>
      <c r="G94" s="61"/>
      <c r="H94" s="61"/>
      <c r="I94" s="61"/>
      <c r="J94" s="88">
        <f>J95</f>
        <v>243</v>
      </c>
    </row>
    <row r="95" spans="1:10" ht="17.25" customHeight="1">
      <c r="A95" s="23"/>
      <c r="B95" s="35"/>
      <c r="C95" s="97" t="s">
        <v>134</v>
      </c>
      <c r="D95" s="62" t="s">
        <v>159</v>
      </c>
      <c r="E95" s="63" t="s">
        <v>105</v>
      </c>
      <c r="F95" s="63" t="s">
        <v>106</v>
      </c>
      <c r="G95" s="63"/>
      <c r="H95" s="63"/>
      <c r="I95" s="65"/>
      <c r="J95" s="53">
        <f>J96</f>
        <v>243</v>
      </c>
    </row>
    <row r="96" spans="1:10" ht="39" customHeight="1">
      <c r="A96" s="23"/>
      <c r="B96" s="35"/>
      <c r="C96" s="73" t="s">
        <v>40</v>
      </c>
      <c r="D96" s="62" t="s">
        <v>159</v>
      </c>
      <c r="E96" s="63" t="s">
        <v>105</v>
      </c>
      <c r="F96" s="63" t="s">
        <v>106</v>
      </c>
      <c r="G96" s="63" t="s">
        <v>141</v>
      </c>
      <c r="H96" s="63" t="s">
        <v>229</v>
      </c>
      <c r="I96" s="65"/>
      <c r="J96" s="53">
        <f>J97</f>
        <v>243</v>
      </c>
    </row>
    <row r="97" spans="1:10" ht="18.75">
      <c r="A97" s="23"/>
      <c r="B97" s="35"/>
      <c r="C97" s="52" t="s">
        <v>292</v>
      </c>
      <c r="D97" s="62" t="s">
        <v>159</v>
      </c>
      <c r="E97" s="63" t="s">
        <v>105</v>
      </c>
      <c r="F97" s="63" t="s">
        <v>106</v>
      </c>
      <c r="G97" s="63" t="s">
        <v>128</v>
      </c>
      <c r="H97" s="63" t="s">
        <v>230</v>
      </c>
      <c r="I97" s="65"/>
      <c r="J97" s="87">
        <f>J98</f>
        <v>243</v>
      </c>
    </row>
    <row r="98" spans="1:10" ht="25.5" customHeight="1">
      <c r="A98" s="23"/>
      <c r="B98" s="35"/>
      <c r="C98" s="52" t="s">
        <v>12</v>
      </c>
      <c r="D98" s="62" t="s">
        <v>159</v>
      </c>
      <c r="E98" s="63" t="s">
        <v>105</v>
      </c>
      <c r="F98" s="63" t="s">
        <v>106</v>
      </c>
      <c r="G98" s="63"/>
      <c r="H98" s="63" t="s">
        <v>234</v>
      </c>
      <c r="I98" s="65"/>
      <c r="J98" s="87">
        <f>J99</f>
        <v>243</v>
      </c>
    </row>
    <row r="99" spans="1:10" ht="37.5">
      <c r="A99" s="23"/>
      <c r="B99" s="35"/>
      <c r="C99" s="96" t="s">
        <v>127</v>
      </c>
      <c r="D99" s="62" t="s">
        <v>159</v>
      </c>
      <c r="E99" s="63" t="s">
        <v>105</v>
      </c>
      <c r="F99" s="63" t="s">
        <v>106</v>
      </c>
      <c r="G99" s="63" t="s">
        <v>128</v>
      </c>
      <c r="H99" s="63" t="s">
        <v>241</v>
      </c>
      <c r="I99" s="65"/>
      <c r="J99" s="128">
        <f>J100+J101</f>
        <v>243</v>
      </c>
    </row>
    <row r="100" spans="1:10" ht="57.75" customHeight="1">
      <c r="A100" s="23"/>
      <c r="B100" s="35"/>
      <c r="C100" s="73" t="s">
        <v>57</v>
      </c>
      <c r="D100" s="62" t="s">
        <v>159</v>
      </c>
      <c r="E100" s="63" t="s">
        <v>105</v>
      </c>
      <c r="F100" s="63" t="s">
        <v>106</v>
      </c>
      <c r="G100" s="63" t="s">
        <v>128</v>
      </c>
      <c r="H100" s="63" t="s">
        <v>241</v>
      </c>
      <c r="I100" s="65" t="s">
        <v>58</v>
      </c>
      <c r="J100" s="53">
        <f>211.3+30.7</f>
        <v>242</v>
      </c>
    </row>
    <row r="101" spans="1:10" ht="40.5" customHeight="1">
      <c r="A101" s="23"/>
      <c r="B101" s="35"/>
      <c r="C101" s="52" t="s">
        <v>262</v>
      </c>
      <c r="D101" s="62" t="s">
        <v>159</v>
      </c>
      <c r="E101" s="63" t="s">
        <v>105</v>
      </c>
      <c r="F101" s="63" t="s">
        <v>106</v>
      </c>
      <c r="G101" s="63" t="s">
        <v>128</v>
      </c>
      <c r="H101" s="63" t="s">
        <v>241</v>
      </c>
      <c r="I101" s="66" t="s">
        <v>59</v>
      </c>
      <c r="J101" s="84">
        <v>1</v>
      </c>
    </row>
    <row r="102" spans="1:10" ht="23.25" customHeight="1">
      <c r="A102" s="23"/>
      <c r="B102" s="37"/>
      <c r="C102" s="102" t="s">
        <v>139</v>
      </c>
      <c r="D102" s="60" t="s">
        <v>159</v>
      </c>
      <c r="E102" s="61" t="s">
        <v>106</v>
      </c>
      <c r="F102" s="61"/>
      <c r="G102" s="61"/>
      <c r="H102" s="61"/>
      <c r="I102" s="61"/>
      <c r="J102" s="88">
        <f>J103+J113+J123</f>
        <v>1394.5</v>
      </c>
    </row>
    <row r="103" spans="1:10" ht="33.75" customHeight="1">
      <c r="A103" s="23"/>
      <c r="B103" s="35"/>
      <c r="C103" s="97" t="s">
        <v>129</v>
      </c>
      <c r="D103" s="62" t="s">
        <v>159</v>
      </c>
      <c r="E103" s="63" t="s">
        <v>106</v>
      </c>
      <c r="F103" s="63" t="s">
        <v>100</v>
      </c>
      <c r="G103" s="63"/>
      <c r="H103" s="63"/>
      <c r="I103" s="65"/>
      <c r="J103" s="53">
        <f>J104</f>
        <v>1393.5</v>
      </c>
    </row>
    <row r="104" spans="1:10" ht="35.25" customHeight="1">
      <c r="A104" s="23"/>
      <c r="B104" s="35"/>
      <c r="C104" s="98" t="s">
        <v>37</v>
      </c>
      <c r="D104" s="62" t="s">
        <v>159</v>
      </c>
      <c r="E104" s="63" t="s">
        <v>106</v>
      </c>
      <c r="F104" s="63" t="s">
        <v>100</v>
      </c>
      <c r="G104" s="63" t="s">
        <v>161</v>
      </c>
      <c r="H104" s="63" t="s">
        <v>194</v>
      </c>
      <c r="I104" s="65"/>
      <c r="J104" s="87">
        <f>J105</f>
        <v>1393.5</v>
      </c>
    </row>
    <row r="105" spans="1:10" ht="17.25" customHeight="1">
      <c r="A105" s="23"/>
      <c r="B105" s="35"/>
      <c r="C105" s="52" t="s">
        <v>292</v>
      </c>
      <c r="D105" s="62" t="s">
        <v>159</v>
      </c>
      <c r="E105" s="63" t="s">
        <v>106</v>
      </c>
      <c r="F105" s="63" t="s">
        <v>100</v>
      </c>
      <c r="G105" s="63" t="s">
        <v>163</v>
      </c>
      <c r="H105" s="63" t="s">
        <v>195</v>
      </c>
      <c r="I105" s="65"/>
      <c r="J105" s="87">
        <f>J106</f>
        <v>1393.5</v>
      </c>
    </row>
    <row r="106" spans="1:10" ht="48.75" customHeight="1">
      <c r="A106" s="23"/>
      <c r="B106" s="35"/>
      <c r="C106" s="56" t="s">
        <v>221</v>
      </c>
      <c r="D106" s="62" t="s">
        <v>159</v>
      </c>
      <c r="E106" s="63" t="s">
        <v>106</v>
      </c>
      <c r="F106" s="63" t="s">
        <v>100</v>
      </c>
      <c r="G106" s="63"/>
      <c r="H106" s="63" t="s">
        <v>196</v>
      </c>
      <c r="I106" s="65"/>
      <c r="J106" s="87">
        <f>J109+J111+J108</f>
        <v>1393.5</v>
      </c>
    </row>
    <row r="107" spans="1:10" ht="43.5" customHeight="1">
      <c r="A107" s="23"/>
      <c r="B107" s="35"/>
      <c r="C107" s="174" t="s">
        <v>351</v>
      </c>
      <c r="D107" s="138" t="s">
        <v>159</v>
      </c>
      <c r="E107" s="139" t="s">
        <v>106</v>
      </c>
      <c r="F107" s="139" t="s">
        <v>100</v>
      </c>
      <c r="G107" s="139"/>
      <c r="H107" s="139" t="s">
        <v>352</v>
      </c>
      <c r="I107" s="140"/>
      <c r="J107" s="176">
        <f>J108</f>
        <v>1</v>
      </c>
    </row>
    <row r="108" spans="1:10" ht="42.75" customHeight="1">
      <c r="A108" s="23"/>
      <c r="B108" s="35"/>
      <c r="C108" s="174" t="s">
        <v>262</v>
      </c>
      <c r="D108" s="138" t="s">
        <v>159</v>
      </c>
      <c r="E108" s="139" t="s">
        <v>106</v>
      </c>
      <c r="F108" s="139" t="s">
        <v>100</v>
      </c>
      <c r="G108" s="139"/>
      <c r="H108" s="139" t="s">
        <v>352</v>
      </c>
      <c r="I108" s="140" t="s">
        <v>59</v>
      </c>
      <c r="J108" s="176">
        <f>20-19</f>
        <v>1</v>
      </c>
    </row>
    <row r="109" spans="1:10" ht="21" customHeight="1" hidden="1">
      <c r="A109" s="23"/>
      <c r="B109" s="35"/>
      <c r="C109" s="56" t="s">
        <v>331</v>
      </c>
      <c r="D109" s="62" t="s">
        <v>159</v>
      </c>
      <c r="E109" s="63" t="s">
        <v>106</v>
      </c>
      <c r="F109" s="63" t="s">
        <v>100</v>
      </c>
      <c r="G109" s="63" t="s">
        <v>173</v>
      </c>
      <c r="H109" s="63" t="s">
        <v>328</v>
      </c>
      <c r="I109" s="65"/>
      <c r="J109" s="87">
        <f>J110</f>
        <v>0</v>
      </c>
    </row>
    <row r="110" spans="1:10" ht="35.25" customHeight="1" hidden="1">
      <c r="A110" s="23"/>
      <c r="B110" s="35"/>
      <c r="C110" s="52" t="s">
        <v>262</v>
      </c>
      <c r="D110" s="62" t="s">
        <v>159</v>
      </c>
      <c r="E110" s="63" t="s">
        <v>106</v>
      </c>
      <c r="F110" s="63" t="s">
        <v>100</v>
      </c>
      <c r="G110" s="63" t="s">
        <v>173</v>
      </c>
      <c r="H110" s="63" t="s">
        <v>328</v>
      </c>
      <c r="I110" s="65" t="s">
        <v>59</v>
      </c>
      <c r="J110" s="86"/>
    </row>
    <row r="111" spans="1:10" ht="58.5" customHeight="1">
      <c r="A111" s="23"/>
      <c r="B111" s="35"/>
      <c r="C111" s="85" t="s">
        <v>335</v>
      </c>
      <c r="D111" s="62" t="s">
        <v>159</v>
      </c>
      <c r="E111" s="63" t="s">
        <v>106</v>
      </c>
      <c r="F111" s="63" t="s">
        <v>100</v>
      </c>
      <c r="G111" s="63"/>
      <c r="H111" s="63" t="s">
        <v>370</v>
      </c>
      <c r="I111" s="65"/>
      <c r="J111" s="86">
        <f>J112</f>
        <v>1392.5</v>
      </c>
    </row>
    <row r="112" spans="1:10" ht="37.5" customHeight="1">
      <c r="A112" s="23"/>
      <c r="B112" s="35"/>
      <c r="C112" s="52" t="s">
        <v>262</v>
      </c>
      <c r="D112" s="62" t="s">
        <v>159</v>
      </c>
      <c r="E112" s="63" t="s">
        <v>106</v>
      </c>
      <c r="F112" s="63" t="s">
        <v>100</v>
      </c>
      <c r="G112" s="63"/>
      <c r="H112" s="63" t="s">
        <v>370</v>
      </c>
      <c r="I112" s="65" t="s">
        <v>59</v>
      </c>
      <c r="J112" s="86">
        <v>1392.5</v>
      </c>
    </row>
    <row r="113" spans="1:10" ht="26.25" customHeight="1">
      <c r="A113" s="23"/>
      <c r="B113" s="35"/>
      <c r="C113" s="52" t="s">
        <v>157</v>
      </c>
      <c r="D113" s="62" t="s">
        <v>159</v>
      </c>
      <c r="E113" s="63" t="s">
        <v>106</v>
      </c>
      <c r="F113" s="63" t="s">
        <v>96</v>
      </c>
      <c r="G113" s="63"/>
      <c r="H113" s="63"/>
      <c r="I113" s="65"/>
      <c r="J113" s="86">
        <f>J114</f>
        <v>1</v>
      </c>
    </row>
    <row r="114" spans="1:10" ht="39" customHeight="1">
      <c r="A114" s="23"/>
      <c r="B114" s="35"/>
      <c r="C114" s="98" t="s">
        <v>37</v>
      </c>
      <c r="D114" s="62" t="s">
        <v>159</v>
      </c>
      <c r="E114" s="63" t="s">
        <v>106</v>
      </c>
      <c r="F114" s="63" t="s">
        <v>96</v>
      </c>
      <c r="G114" s="63" t="s">
        <v>161</v>
      </c>
      <c r="H114" s="63" t="s">
        <v>194</v>
      </c>
      <c r="I114" s="65"/>
      <c r="J114" s="58">
        <f>J116</f>
        <v>1</v>
      </c>
    </row>
    <row r="115" spans="1:10" ht="37.5" hidden="1">
      <c r="A115" s="23"/>
      <c r="B115" s="35"/>
      <c r="C115" s="56" t="s">
        <v>162</v>
      </c>
      <c r="D115" s="62" t="s">
        <v>159</v>
      </c>
      <c r="E115" s="63" t="s">
        <v>106</v>
      </c>
      <c r="F115" s="63" t="s">
        <v>96</v>
      </c>
      <c r="G115" s="63" t="s">
        <v>163</v>
      </c>
      <c r="H115" s="63"/>
      <c r="I115" s="65"/>
      <c r="J115" s="129"/>
    </row>
    <row r="116" spans="1:10" ht="19.5" customHeight="1" hidden="1">
      <c r="A116" s="23"/>
      <c r="B116" s="35"/>
      <c r="C116" s="52" t="s">
        <v>292</v>
      </c>
      <c r="D116" s="62" t="s">
        <v>159</v>
      </c>
      <c r="E116" s="63" t="s">
        <v>106</v>
      </c>
      <c r="F116" s="63" t="s">
        <v>96</v>
      </c>
      <c r="G116" s="63"/>
      <c r="H116" s="63" t="s">
        <v>195</v>
      </c>
      <c r="I116" s="65"/>
      <c r="J116" s="58">
        <f>J120</f>
        <v>1</v>
      </c>
    </row>
    <row r="117" spans="1:10" ht="19.5" customHeight="1" hidden="1">
      <c r="A117" s="23"/>
      <c r="B117" s="35"/>
      <c r="C117" s="52" t="s">
        <v>157</v>
      </c>
      <c r="D117" s="62" t="s">
        <v>159</v>
      </c>
      <c r="E117" s="63" t="s">
        <v>106</v>
      </c>
      <c r="F117" s="63" t="s">
        <v>96</v>
      </c>
      <c r="G117" s="63"/>
      <c r="H117" s="63"/>
      <c r="I117" s="65"/>
      <c r="J117" s="58">
        <f>J122</f>
        <v>1</v>
      </c>
    </row>
    <row r="118" spans="1:10" ht="19.5" customHeight="1" hidden="1">
      <c r="A118" s="23"/>
      <c r="B118" s="35"/>
      <c r="C118" s="52" t="s">
        <v>37</v>
      </c>
      <c r="D118" s="62" t="s">
        <v>159</v>
      </c>
      <c r="E118" s="63" t="s">
        <v>106</v>
      </c>
      <c r="F118" s="63" t="s">
        <v>96</v>
      </c>
      <c r="G118" s="63"/>
      <c r="H118" s="63" t="s">
        <v>194</v>
      </c>
      <c r="I118" s="65"/>
      <c r="J118" s="58">
        <f>J122</f>
        <v>1</v>
      </c>
    </row>
    <row r="119" spans="1:10" ht="19.5" customHeight="1">
      <c r="A119" s="23"/>
      <c r="B119" s="35"/>
      <c r="C119" s="52" t="s">
        <v>292</v>
      </c>
      <c r="D119" s="62" t="s">
        <v>159</v>
      </c>
      <c r="E119" s="63" t="s">
        <v>106</v>
      </c>
      <c r="F119" s="63" t="s">
        <v>96</v>
      </c>
      <c r="G119" s="63"/>
      <c r="H119" s="63" t="s">
        <v>195</v>
      </c>
      <c r="I119" s="65"/>
      <c r="J119" s="58">
        <f>J122</f>
        <v>1</v>
      </c>
    </row>
    <row r="120" spans="1:10" ht="24.75" customHeight="1">
      <c r="A120" s="23"/>
      <c r="B120" s="35"/>
      <c r="C120" s="56" t="s">
        <v>224</v>
      </c>
      <c r="D120" s="62" t="s">
        <v>159</v>
      </c>
      <c r="E120" s="63" t="s">
        <v>106</v>
      </c>
      <c r="F120" s="63" t="s">
        <v>96</v>
      </c>
      <c r="G120" s="63"/>
      <c r="H120" s="63" t="s">
        <v>222</v>
      </c>
      <c r="I120" s="65"/>
      <c r="J120" s="58">
        <f>J121</f>
        <v>1</v>
      </c>
    </row>
    <row r="121" spans="1:10" ht="22.5" customHeight="1">
      <c r="A121" s="23"/>
      <c r="B121" s="35"/>
      <c r="C121" s="55" t="s">
        <v>29</v>
      </c>
      <c r="D121" s="62" t="s">
        <v>159</v>
      </c>
      <c r="E121" s="63" t="s">
        <v>106</v>
      </c>
      <c r="F121" s="63" t="s">
        <v>96</v>
      </c>
      <c r="G121" s="63" t="s">
        <v>164</v>
      </c>
      <c r="H121" s="63" t="s">
        <v>223</v>
      </c>
      <c r="I121" s="65"/>
      <c r="J121" s="58">
        <f>J122</f>
        <v>1</v>
      </c>
    </row>
    <row r="122" spans="1:10" ht="42" customHeight="1">
      <c r="A122" s="23"/>
      <c r="B122" s="35"/>
      <c r="C122" s="52" t="s">
        <v>262</v>
      </c>
      <c r="D122" s="62" t="s">
        <v>159</v>
      </c>
      <c r="E122" s="63" t="s">
        <v>106</v>
      </c>
      <c r="F122" s="63" t="s">
        <v>96</v>
      </c>
      <c r="G122" s="63" t="s">
        <v>164</v>
      </c>
      <c r="H122" s="63" t="s">
        <v>223</v>
      </c>
      <c r="I122" s="65" t="s">
        <v>59</v>
      </c>
      <c r="J122" s="86">
        <f>8-7</f>
        <v>1</v>
      </c>
    </row>
    <row r="123" spans="1:10" ht="34.5" customHeight="1" hidden="1">
      <c r="A123" s="23"/>
      <c r="B123" s="35"/>
      <c r="C123" s="52" t="s">
        <v>147</v>
      </c>
      <c r="D123" s="62" t="s">
        <v>159</v>
      </c>
      <c r="E123" s="63" t="s">
        <v>106</v>
      </c>
      <c r="F123" s="63" t="s">
        <v>93</v>
      </c>
      <c r="G123" s="63"/>
      <c r="H123" s="63"/>
      <c r="I123" s="63"/>
      <c r="J123" s="58">
        <f>J124</f>
        <v>0</v>
      </c>
    </row>
    <row r="124" spans="1:10" ht="37.5" customHeight="1" hidden="1">
      <c r="A124" s="23"/>
      <c r="B124" s="35"/>
      <c r="C124" s="98" t="s">
        <v>37</v>
      </c>
      <c r="D124" s="62" t="s">
        <v>159</v>
      </c>
      <c r="E124" s="63" t="s">
        <v>106</v>
      </c>
      <c r="F124" s="63" t="s">
        <v>93</v>
      </c>
      <c r="G124" s="63" t="s">
        <v>161</v>
      </c>
      <c r="H124" s="63" t="s">
        <v>194</v>
      </c>
      <c r="I124" s="63"/>
      <c r="J124" s="130">
        <f>J125</f>
        <v>0</v>
      </c>
    </row>
    <row r="125" spans="1:10" ht="18.75" hidden="1">
      <c r="A125" s="23"/>
      <c r="B125" s="35"/>
      <c r="C125" s="52" t="s">
        <v>292</v>
      </c>
      <c r="D125" s="62" t="s">
        <v>159</v>
      </c>
      <c r="E125" s="63" t="s">
        <v>106</v>
      </c>
      <c r="F125" s="63" t="s">
        <v>93</v>
      </c>
      <c r="G125" s="63" t="s">
        <v>163</v>
      </c>
      <c r="H125" s="63" t="s">
        <v>195</v>
      </c>
      <c r="I125" s="63"/>
      <c r="J125" s="57">
        <f>J126</f>
        <v>0</v>
      </c>
    </row>
    <row r="126" spans="1:10" ht="18" customHeight="1" hidden="1">
      <c r="A126" s="23"/>
      <c r="B126" s="35"/>
      <c r="C126" s="52" t="s">
        <v>270</v>
      </c>
      <c r="D126" s="62" t="s">
        <v>159</v>
      </c>
      <c r="E126" s="63" t="s">
        <v>106</v>
      </c>
      <c r="F126" s="63" t="s">
        <v>93</v>
      </c>
      <c r="G126" s="63"/>
      <c r="H126" s="63" t="s">
        <v>269</v>
      </c>
      <c r="I126" s="63"/>
      <c r="J126" s="58">
        <f>J127</f>
        <v>0</v>
      </c>
    </row>
    <row r="127" spans="1:10" ht="51" customHeight="1" hidden="1">
      <c r="A127" s="23"/>
      <c r="B127" s="35"/>
      <c r="C127" s="85" t="s">
        <v>276</v>
      </c>
      <c r="D127" s="62" t="s">
        <v>159</v>
      </c>
      <c r="E127" s="63" t="s">
        <v>106</v>
      </c>
      <c r="F127" s="63" t="s">
        <v>93</v>
      </c>
      <c r="G127" s="63" t="s">
        <v>165</v>
      </c>
      <c r="H127" s="63" t="s">
        <v>271</v>
      </c>
      <c r="I127" s="63"/>
      <c r="J127" s="58">
        <f>J128</f>
        <v>0</v>
      </c>
    </row>
    <row r="128" spans="1:10" ht="40.5" customHeight="1" hidden="1">
      <c r="A128" s="23"/>
      <c r="B128" s="35"/>
      <c r="C128" s="52" t="s">
        <v>262</v>
      </c>
      <c r="D128" s="62" t="s">
        <v>159</v>
      </c>
      <c r="E128" s="63" t="s">
        <v>106</v>
      </c>
      <c r="F128" s="63" t="s">
        <v>93</v>
      </c>
      <c r="G128" s="63" t="s">
        <v>165</v>
      </c>
      <c r="H128" s="63" t="s">
        <v>271</v>
      </c>
      <c r="I128" s="63" t="s">
        <v>59</v>
      </c>
      <c r="J128" s="58"/>
    </row>
    <row r="129" spans="1:10" ht="39" customHeight="1" hidden="1">
      <c r="A129" s="23"/>
      <c r="B129" s="35"/>
      <c r="C129" s="56" t="s">
        <v>56</v>
      </c>
      <c r="D129" s="62" t="s">
        <v>159</v>
      </c>
      <c r="E129" s="63" t="s">
        <v>106</v>
      </c>
      <c r="F129" s="63" t="s">
        <v>93</v>
      </c>
      <c r="G129" s="63"/>
      <c r="H129" s="63" t="s">
        <v>28</v>
      </c>
      <c r="I129" s="63"/>
      <c r="J129" s="87">
        <f>J130</f>
        <v>0</v>
      </c>
    </row>
    <row r="130" spans="1:10" ht="39.75" customHeight="1" hidden="1">
      <c r="A130" s="23"/>
      <c r="B130" s="35"/>
      <c r="C130" s="52" t="s">
        <v>32</v>
      </c>
      <c r="D130" s="62" t="s">
        <v>159</v>
      </c>
      <c r="E130" s="63" t="s">
        <v>106</v>
      </c>
      <c r="F130" s="63" t="s">
        <v>93</v>
      </c>
      <c r="G130" s="63" t="s">
        <v>165</v>
      </c>
      <c r="H130" s="63" t="s">
        <v>49</v>
      </c>
      <c r="I130" s="63"/>
      <c r="J130" s="87">
        <f>J131</f>
        <v>0</v>
      </c>
    </row>
    <row r="131" spans="1:10" ht="3.75" customHeight="1" hidden="1">
      <c r="A131" s="23"/>
      <c r="B131" s="35"/>
      <c r="C131" s="52" t="s">
        <v>60</v>
      </c>
      <c r="D131" s="62" t="s">
        <v>159</v>
      </c>
      <c r="E131" s="63" t="s">
        <v>106</v>
      </c>
      <c r="F131" s="63" t="s">
        <v>93</v>
      </c>
      <c r="G131" s="63" t="s">
        <v>165</v>
      </c>
      <c r="H131" s="63" t="s">
        <v>49</v>
      </c>
      <c r="I131" s="63" t="s">
        <v>59</v>
      </c>
      <c r="J131" s="53"/>
    </row>
    <row r="132" spans="1:10" ht="20.25" customHeight="1">
      <c r="A132" s="23"/>
      <c r="B132" s="36"/>
      <c r="C132" s="102" t="s">
        <v>140</v>
      </c>
      <c r="D132" s="60" t="s">
        <v>159</v>
      </c>
      <c r="E132" s="61" t="s">
        <v>108</v>
      </c>
      <c r="F132" s="61"/>
      <c r="G132" s="61"/>
      <c r="H132" s="61"/>
      <c r="I132" s="61"/>
      <c r="J132" s="88">
        <f>J133+J149</f>
        <v>181248.19199999998</v>
      </c>
    </row>
    <row r="133" spans="1:10" ht="22.5" customHeight="1">
      <c r="A133" s="23"/>
      <c r="B133" s="35"/>
      <c r="C133" s="97" t="s">
        <v>114</v>
      </c>
      <c r="D133" s="62" t="s">
        <v>159</v>
      </c>
      <c r="E133" s="63" t="s">
        <v>108</v>
      </c>
      <c r="F133" s="63" t="s">
        <v>100</v>
      </c>
      <c r="G133" s="63"/>
      <c r="H133" s="63"/>
      <c r="I133" s="65"/>
      <c r="J133" s="53">
        <f>J134</f>
        <v>181248.19199999998</v>
      </c>
    </row>
    <row r="134" spans="1:10" ht="37.5" customHeight="1">
      <c r="A134" s="23"/>
      <c r="B134" s="35"/>
      <c r="C134" s="97" t="s">
        <v>39</v>
      </c>
      <c r="D134" s="62" t="s">
        <v>159</v>
      </c>
      <c r="E134" s="63" t="s">
        <v>108</v>
      </c>
      <c r="F134" s="63" t="s">
        <v>100</v>
      </c>
      <c r="G134" s="63" t="s">
        <v>174</v>
      </c>
      <c r="H134" s="63" t="s">
        <v>201</v>
      </c>
      <c r="I134" s="65"/>
      <c r="J134" s="87">
        <f>J135</f>
        <v>181248.19199999998</v>
      </c>
    </row>
    <row r="135" spans="1:10" ht="27" customHeight="1">
      <c r="A135" s="23"/>
      <c r="B135" s="35"/>
      <c r="C135" s="52" t="s">
        <v>292</v>
      </c>
      <c r="D135" s="62" t="s">
        <v>159</v>
      </c>
      <c r="E135" s="63" t="s">
        <v>108</v>
      </c>
      <c r="F135" s="63" t="s">
        <v>100</v>
      </c>
      <c r="G135" s="63" t="s">
        <v>175</v>
      </c>
      <c r="H135" s="63" t="s">
        <v>202</v>
      </c>
      <c r="I135" s="65"/>
      <c r="J135" s="87">
        <f>J136</f>
        <v>181248.19199999998</v>
      </c>
    </row>
    <row r="136" spans="1:10" ht="44.25" customHeight="1">
      <c r="A136" s="23"/>
      <c r="B136" s="35"/>
      <c r="C136" s="97" t="s">
        <v>227</v>
      </c>
      <c r="D136" s="62" t="s">
        <v>159</v>
      </c>
      <c r="E136" s="63" t="s">
        <v>108</v>
      </c>
      <c r="F136" s="63" t="s">
        <v>100</v>
      </c>
      <c r="G136" s="63" t="s">
        <v>175</v>
      </c>
      <c r="H136" s="63" t="s">
        <v>203</v>
      </c>
      <c r="I136" s="65"/>
      <c r="J136" s="87">
        <f>J138+J144+J141+J143</f>
        <v>181248.19199999998</v>
      </c>
    </row>
    <row r="137" spans="1:10" ht="18" customHeight="1" hidden="1">
      <c r="A137" s="23"/>
      <c r="B137" s="35"/>
      <c r="C137" s="52" t="s">
        <v>60</v>
      </c>
      <c r="D137" s="62" t="s">
        <v>159</v>
      </c>
      <c r="E137" s="63" t="s">
        <v>108</v>
      </c>
      <c r="F137" s="63" t="s">
        <v>100</v>
      </c>
      <c r="G137" s="63" t="s">
        <v>175</v>
      </c>
      <c r="H137" s="63" t="s">
        <v>180</v>
      </c>
      <c r="I137" s="65" t="s">
        <v>59</v>
      </c>
      <c r="J137" s="87">
        <v>0</v>
      </c>
    </row>
    <row r="138" spans="1:10" ht="60" customHeight="1">
      <c r="A138" s="23"/>
      <c r="B138" s="35"/>
      <c r="C138" s="97" t="s">
        <v>85</v>
      </c>
      <c r="D138" s="62" t="s">
        <v>159</v>
      </c>
      <c r="E138" s="63" t="s">
        <v>108</v>
      </c>
      <c r="F138" s="63" t="s">
        <v>100</v>
      </c>
      <c r="G138" s="63" t="s">
        <v>176</v>
      </c>
      <c r="H138" s="63" t="s">
        <v>204</v>
      </c>
      <c r="I138" s="65"/>
      <c r="J138" s="87">
        <f>J139</f>
        <v>2417.392</v>
      </c>
    </row>
    <row r="139" spans="1:17" ht="44.25" customHeight="1">
      <c r="A139" s="23"/>
      <c r="B139" s="35"/>
      <c r="C139" s="137" t="s">
        <v>262</v>
      </c>
      <c r="D139" s="138" t="s">
        <v>159</v>
      </c>
      <c r="E139" s="139" t="s">
        <v>108</v>
      </c>
      <c r="F139" s="139" t="s">
        <v>100</v>
      </c>
      <c r="G139" s="139" t="s">
        <v>176</v>
      </c>
      <c r="H139" s="139" t="s">
        <v>204</v>
      </c>
      <c r="I139" s="140" t="s">
        <v>59</v>
      </c>
      <c r="J139" s="141">
        <f>2096.9+8+109.292+3.2+2200-2000</f>
        <v>2417.392</v>
      </c>
      <c r="Q139" s="135"/>
    </row>
    <row r="140" spans="1:17" ht="52.5" customHeight="1" hidden="1">
      <c r="A140" s="23"/>
      <c r="B140" s="51"/>
      <c r="C140" s="52" t="s">
        <v>335</v>
      </c>
      <c r="D140" s="62" t="s">
        <v>159</v>
      </c>
      <c r="E140" s="63" t="s">
        <v>108</v>
      </c>
      <c r="F140" s="63" t="s">
        <v>100</v>
      </c>
      <c r="G140" s="63"/>
      <c r="H140" s="63" t="s">
        <v>204</v>
      </c>
      <c r="I140" s="65"/>
      <c r="J140" s="53">
        <f>J141</f>
        <v>2000</v>
      </c>
      <c r="Q140" s="135"/>
    </row>
    <row r="141" spans="1:17" s="158" customFormat="1" ht="36" customHeight="1">
      <c r="A141" s="156"/>
      <c r="B141" s="51"/>
      <c r="C141" s="52" t="s">
        <v>325</v>
      </c>
      <c r="D141" s="62" t="s">
        <v>159</v>
      </c>
      <c r="E141" s="63" t="s">
        <v>108</v>
      </c>
      <c r="F141" s="63" t="s">
        <v>100</v>
      </c>
      <c r="G141" s="63"/>
      <c r="H141" s="63" t="s">
        <v>204</v>
      </c>
      <c r="I141" s="65" t="s">
        <v>324</v>
      </c>
      <c r="J141" s="53">
        <v>2000</v>
      </c>
      <c r="Q141" s="171"/>
    </row>
    <row r="142" spans="1:17" s="158" customFormat="1" ht="43.5" customHeight="1">
      <c r="A142" s="156"/>
      <c r="B142" s="51"/>
      <c r="C142" s="52" t="s">
        <v>339</v>
      </c>
      <c r="D142" s="62" t="s">
        <v>159</v>
      </c>
      <c r="E142" s="63" t="s">
        <v>108</v>
      </c>
      <c r="F142" s="63" t="s">
        <v>100</v>
      </c>
      <c r="G142" s="63"/>
      <c r="H142" s="63" t="s">
        <v>340</v>
      </c>
      <c r="I142" s="65"/>
      <c r="J142" s="53">
        <f>J143</f>
        <v>176830.8</v>
      </c>
      <c r="Q142" s="171"/>
    </row>
    <row r="143" spans="1:17" s="158" customFormat="1" ht="37.5">
      <c r="A143" s="23"/>
      <c r="B143" s="35"/>
      <c r="C143" s="52" t="s">
        <v>325</v>
      </c>
      <c r="D143" s="62" t="s">
        <v>159</v>
      </c>
      <c r="E143" s="63" t="s">
        <v>108</v>
      </c>
      <c r="F143" s="63" t="s">
        <v>100</v>
      </c>
      <c r="G143" s="63"/>
      <c r="H143" s="63" t="s">
        <v>340</v>
      </c>
      <c r="I143" s="65" t="s">
        <v>324</v>
      </c>
      <c r="J143" s="53">
        <f>168000.8+8830</f>
        <v>176830.8</v>
      </c>
      <c r="Q143" s="171"/>
    </row>
    <row r="144" spans="1:17" s="158" customFormat="1" ht="32.25" customHeight="1" hidden="1">
      <c r="A144" s="23"/>
      <c r="B144" s="35"/>
      <c r="C144" s="73" t="s">
        <v>326</v>
      </c>
      <c r="D144" s="62" t="s">
        <v>159</v>
      </c>
      <c r="E144" s="63" t="s">
        <v>108</v>
      </c>
      <c r="F144" s="63" t="s">
        <v>100</v>
      </c>
      <c r="G144" s="63"/>
      <c r="H144" s="63" t="s">
        <v>327</v>
      </c>
      <c r="I144" s="65"/>
      <c r="J144" s="53">
        <f>J148</f>
        <v>0</v>
      </c>
      <c r="Q144" s="172"/>
    </row>
    <row r="145" spans="1:10" ht="39" customHeight="1" hidden="1">
      <c r="A145" s="23"/>
      <c r="B145" s="35"/>
      <c r="C145" s="137" t="s">
        <v>184</v>
      </c>
      <c r="D145" s="138" t="s">
        <v>159</v>
      </c>
      <c r="E145" s="139" t="s">
        <v>108</v>
      </c>
      <c r="F145" s="139" t="s">
        <v>100</v>
      </c>
      <c r="G145" s="139"/>
      <c r="H145" s="139" t="s">
        <v>327</v>
      </c>
      <c r="I145" s="140"/>
      <c r="J145" s="141">
        <f>J146</f>
        <v>0</v>
      </c>
    </row>
    <row r="146" spans="1:10" ht="39.75" customHeight="1" hidden="1">
      <c r="A146" s="23"/>
      <c r="B146" s="35"/>
      <c r="C146" s="143" t="s">
        <v>181</v>
      </c>
      <c r="D146" s="138" t="s">
        <v>159</v>
      </c>
      <c r="E146" s="139" t="s">
        <v>108</v>
      </c>
      <c r="F146" s="139" t="s">
        <v>100</v>
      </c>
      <c r="G146" s="139"/>
      <c r="H146" s="139" t="s">
        <v>182</v>
      </c>
      <c r="I146" s="140"/>
      <c r="J146" s="141">
        <f>J147</f>
        <v>0</v>
      </c>
    </row>
    <row r="147" spans="1:10" ht="19.5" customHeight="1" hidden="1">
      <c r="A147" s="23"/>
      <c r="B147" s="35"/>
      <c r="C147" s="137" t="s">
        <v>60</v>
      </c>
      <c r="D147" s="138" t="s">
        <v>159</v>
      </c>
      <c r="E147" s="139" t="s">
        <v>108</v>
      </c>
      <c r="F147" s="139" t="s">
        <v>100</v>
      </c>
      <c r="G147" s="139"/>
      <c r="H147" s="139" t="s">
        <v>183</v>
      </c>
      <c r="I147" s="140" t="s">
        <v>59</v>
      </c>
      <c r="J147" s="141"/>
    </row>
    <row r="148" spans="1:10" ht="34.5" customHeight="1" hidden="1">
      <c r="A148" s="23"/>
      <c r="B148" s="35"/>
      <c r="C148" s="137" t="s">
        <v>262</v>
      </c>
      <c r="D148" s="138" t="s">
        <v>159</v>
      </c>
      <c r="E148" s="139" t="s">
        <v>108</v>
      </c>
      <c r="F148" s="139" t="s">
        <v>100</v>
      </c>
      <c r="G148" s="139"/>
      <c r="H148" s="139" t="s">
        <v>327</v>
      </c>
      <c r="I148" s="140" t="s">
        <v>59</v>
      </c>
      <c r="J148" s="141"/>
    </row>
    <row r="149" spans="1:10" ht="17.25" customHeight="1" hidden="1">
      <c r="A149" s="23"/>
      <c r="B149" s="35"/>
      <c r="C149" s="137" t="s">
        <v>88</v>
      </c>
      <c r="D149" s="138" t="s">
        <v>159</v>
      </c>
      <c r="E149" s="139" t="s">
        <v>108</v>
      </c>
      <c r="F149" s="139" t="s">
        <v>94</v>
      </c>
      <c r="G149" s="139"/>
      <c r="H149" s="139"/>
      <c r="I149" s="140"/>
      <c r="J149" s="144">
        <f>J150+J155+J160</f>
        <v>0</v>
      </c>
    </row>
    <row r="150" spans="1:10" ht="38.25" customHeight="1" hidden="1">
      <c r="A150" s="23"/>
      <c r="B150" s="35"/>
      <c r="C150" s="55" t="s">
        <v>43</v>
      </c>
      <c r="D150" s="138" t="s">
        <v>159</v>
      </c>
      <c r="E150" s="139" t="s">
        <v>108</v>
      </c>
      <c r="F150" s="139" t="s">
        <v>94</v>
      </c>
      <c r="G150" s="139"/>
      <c r="H150" s="139"/>
      <c r="I150" s="65"/>
      <c r="J150" s="58">
        <f>J151</f>
        <v>0</v>
      </c>
    </row>
    <row r="151" spans="1:10" ht="18.75" hidden="1">
      <c r="A151" s="23"/>
      <c r="B151" s="35"/>
      <c r="C151" s="90" t="s">
        <v>72</v>
      </c>
      <c r="D151" s="62" t="s">
        <v>159</v>
      </c>
      <c r="E151" s="63" t="s">
        <v>108</v>
      </c>
      <c r="F151" s="63" t="s">
        <v>94</v>
      </c>
      <c r="G151" s="63" t="s">
        <v>118</v>
      </c>
      <c r="H151" s="63" t="s">
        <v>197</v>
      </c>
      <c r="I151" s="65"/>
      <c r="J151" s="92">
        <f>J152</f>
        <v>0</v>
      </c>
    </row>
    <row r="152" spans="1:10" ht="56.25" hidden="1">
      <c r="A152" s="23"/>
      <c r="B152" s="35"/>
      <c r="C152" s="90" t="s">
        <v>225</v>
      </c>
      <c r="D152" s="62" t="s">
        <v>159</v>
      </c>
      <c r="E152" s="63" t="s">
        <v>108</v>
      </c>
      <c r="F152" s="63" t="s">
        <v>94</v>
      </c>
      <c r="G152" s="63" t="s">
        <v>120</v>
      </c>
      <c r="H152" s="63" t="s">
        <v>198</v>
      </c>
      <c r="I152" s="65"/>
      <c r="J152" s="92">
        <f>J153</f>
        <v>0</v>
      </c>
    </row>
    <row r="153" spans="1:17" s="4" customFormat="1" ht="21.75" customHeight="1" hidden="1">
      <c r="A153" s="23"/>
      <c r="B153" s="35"/>
      <c r="C153" s="56" t="s">
        <v>119</v>
      </c>
      <c r="D153" s="62" t="s">
        <v>159</v>
      </c>
      <c r="E153" s="63" t="s">
        <v>108</v>
      </c>
      <c r="F153" s="63" t="s">
        <v>94</v>
      </c>
      <c r="G153" s="63"/>
      <c r="H153" s="63" t="s">
        <v>199</v>
      </c>
      <c r="I153" s="65"/>
      <c r="J153" s="57">
        <f>J154</f>
        <v>0</v>
      </c>
      <c r="Q153" s="133"/>
    </row>
    <row r="154" spans="1:17" s="4" customFormat="1" ht="39.75" customHeight="1" hidden="1">
      <c r="A154" s="23"/>
      <c r="B154" s="35"/>
      <c r="C154" s="52" t="s">
        <v>262</v>
      </c>
      <c r="D154" s="62" t="s">
        <v>159</v>
      </c>
      <c r="E154" s="63" t="s">
        <v>108</v>
      </c>
      <c r="F154" s="63" t="s">
        <v>94</v>
      </c>
      <c r="G154" s="63"/>
      <c r="H154" s="63" t="s">
        <v>226</v>
      </c>
      <c r="I154" s="65" t="s">
        <v>59</v>
      </c>
      <c r="J154" s="57">
        <f>45+40-85</f>
        <v>0</v>
      </c>
      <c r="Q154" s="133"/>
    </row>
    <row r="155" spans="1:17" s="4" customFormat="1" ht="39" customHeight="1" hidden="1">
      <c r="A155" s="23"/>
      <c r="B155" s="35"/>
      <c r="C155" s="52" t="s">
        <v>44</v>
      </c>
      <c r="D155" s="62" t="s">
        <v>159</v>
      </c>
      <c r="E155" s="63" t="s">
        <v>108</v>
      </c>
      <c r="F155" s="63" t="s">
        <v>94</v>
      </c>
      <c r="G155" s="63"/>
      <c r="H155" s="63" t="s">
        <v>226</v>
      </c>
      <c r="I155" s="65"/>
      <c r="J155" s="57">
        <f>J156</f>
        <v>0</v>
      </c>
      <c r="Q155" s="133"/>
    </row>
    <row r="156" spans="1:17" s="4" customFormat="1" ht="18" customHeight="1" hidden="1">
      <c r="A156" s="23"/>
      <c r="B156" s="35"/>
      <c r="C156" s="52" t="s">
        <v>292</v>
      </c>
      <c r="D156" s="62" t="s">
        <v>159</v>
      </c>
      <c r="E156" s="63" t="s">
        <v>108</v>
      </c>
      <c r="F156" s="63" t="s">
        <v>94</v>
      </c>
      <c r="G156" s="63"/>
      <c r="H156" s="63" t="s">
        <v>205</v>
      </c>
      <c r="I156" s="65"/>
      <c r="J156" s="57">
        <f>J157</f>
        <v>0</v>
      </c>
      <c r="Q156" s="133"/>
    </row>
    <row r="157" spans="1:17" s="4" customFormat="1" ht="24.75" customHeight="1" hidden="1">
      <c r="A157" s="23"/>
      <c r="B157" s="35"/>
      <c r="C157" s="52" t="s">
        <v>228</v>
      </c>
      <c r="D157" s="62" t="s">
        <v>159</v>
      </c>
      <c r="E157" s="63" t="s">
        <v>108</v>
      </c>
      <c r="F157" s="63" t="s">
        <v>94</v>
      </c>
      <c r="G157" s="63"/>
      <c r="H157" s="63" t="s">
        <v>206</v>
      </c>
      <c r="I157" s="65"/>
      <c r="J157" s="57">
        <f>J158</f>
        <v>0</v>
      </c>
      <c r="Q157" s="133"/>
    </row>
    <row r="158" spans="1:17" s="4" customFormat="1" ht="18" customHeight="1" hidden="1">
      <c r="A158" s="23"/>
      <c r="B158" s="35"/>
      <c r="C158" s="52" t="s">
        <v>84</v>
      </c>
      <c r="D158" s="62" t="s">
        <v>159</v>
      </c>
      <c r="E158" s="63" t="s">
        <v>108</v>
      </c>
      <c r="F158" s="63" t="s">
        <v>94</v>
      </c>
      <c r="G158" s="63"/>
      <c r="H158" s="63" t="s">
        <v>207</v>
      </c>
      <c r="I158" s="65"/>
      <c r="J158" s="57">
        <f>J159</f>
        <v>0</v>
      </c>
      <c r="Q158" s="133"/>
    </row>
    <row r="159" spans="1:17" s="4" customFormat="1" ht="36.75" customHeight="1" hidden="1">
      <c r="A159" s="23"/>
      <c r="B159" s="35"/>
      <c r="C159" s="52" t="s">
        <v>262</v>
      </c>
      <c r="D159" s="62" t="s">
        <v>159</v>
      </c>
      <c r="E159" s="63" t="s">
        <v>108</v>
      </c>
      <c r="F159" s="63" t="s">
        <v>94</v>
      </c>
      <c r="G159" s="63"/>
      <c r="H159" s="63" t="s">
        <v>208</v>
      </c>
      <c r="I159" s="65" t="s">
        <v>59</v>
      </c>
      <c r="J159" s="58">
        <f>2-2</f>
        <v>0</v>
      </c>
      <c r="Q159" s="133"/>
    </row>
    <row r="160" spans="1:17" s="4" customFormat="1" ht="36.75" customHeight="1" hidden="1">
      <c r="A160" s="23"/>
      <c r="B160" s="35"/>
      <c r="C160" s="52" t="s">
        <v>40</v>
      </c>
      <c r="D160" s="62" t="s">
        <v>159</v>
      </c>
      <c r="E160" s="63" t="s">
        <v>108</v>
      </c>
      <c r="F160" s="63" t="s">
        <v>94</v>
      </c>
      <c r="G160" s="63"/>
      <c r="H160" s="63" t="s">
        <v>229</v>
      </c>
      <c r="I160" s="65"/>
      <c r="J160" s="58">
        <f>J161</f>
        <v>0</v>
      </c>
      <c r="Q160" s="133"/>
    </row>
    <row r="161" spans="1:17" s="4" customFormat="1" ht="18" customHeight="1" hidden="1">
      <c r="A161" s="23"/>
      <c r="B161" s="35"/>
      <c r="C161" s="52" t="s">
        <v>292</v>
      </c>
      <c r="D161" s="62" t="s">
        <v>159</v>
      </c>
      <c r="E161" s="63" t="s">
        <v>108</v>
      </c>
      <c r="F161" s="63" t="s">
        <v>94</v>
      </c>
      <c r="G161" s="63"/>
      <c r="H161" s="63" t="s">
        <v>230</v>
      </c>
      <c r="I161" s="65"/>
      <c r="J161" s="57">
        <f>J162</f>
        <v>0</v>
      </c>
      <c r="Q161" s="133"/>
    </row>
    <row r="162" spans="1:17" s="4" customFormat="1" ht="36.75" customHeight="1" hidden="1">
      <c r="A162" s="23"/>
      <c r="B162" s="35"/>
      <c r="C162" s="52" t="s">
        <v>267</v>
      </c>
      <c r="D162" s="62" t="s">
        <v>159</v>
      </c>
      <c r="E162" s="63" t="s">
        <v>108</v>
      </c>
      <c r="F162" s="63" t="s">
        <v>94</v>
      </c>
      <c r="G162" s="63"/>
      <c r="H162" s="63" t="s">
        <v>266</v>
      </c>
      <c r="I162" s="65"/>
      <c r="J162" s="58">
        <f>J163</f>
        <v>0</v>
      </c>
      <c r="Q162" s="133"/>
    </row>
    <row r="163" spans="1:17" s="4" customFormat="1" ht="7.5" customHeight="1" hidden="1">
      <c r="A163" s="23"/>
      <c r="B163" s="35"/>
      <c r="C163" s="90" t="s">
        <v>314</v>
      </c>
      <c r="D163" s="62" t="s">
        <v>159</v>
      </c>
      <c r="E163" s="63" t="s">
        <v>108</v>
      </c>
      <c r="F163" s="63" t="s">
        <v>94</v>
      </c>
      <c r="G163" s="63"/>
      <c r="H163" s="63" t="s">
        <v>268</v>
      </c>
      <c r="I163" s="65"/>
      <c r="J163" s="58">
        <f>J164</f>
        <v>0</v>
      </c>
      <c r="Q163" s="133"/>
    </row>
    <row r="164" spans="1:17" s="4" customFormat="1" ht="18.75" customHeight="1" hidden="1">
      <c r="A164" s="23"/>
      <c r="B164" s="35"/>
      <c r="C164" s="52" t="s">
        <v>262</v>
      </c>
      <c r="D164" s="62" t="s">
        <v>159</v>
      </c>
      <c r="E164" s="63" t="s">
        <v>108</v>
      </c>
      <c r="F164" s="63" t="s">
        <v>94</v>
      </c>
      <c r="G164" s="63"/>
      <c r="H164" s="63" t="s">
        <v>268</v>
      </c>
      <c r="I164" s="65" t="s">
        <v>59</v>
      </c>
      <c r="J164" s="58"/>
      <c r="Q164" s="133"/>
    </row>
    <row r="165" spans="1:17" s="4" customFormat="1" ht="18" customHeight="1">
      <c r="A165" s="23"/>
      <c r="B165" s="36"/>
      <c r="C165" s="94" t="s">
        <v>91</v>
      </c>
      <c r="D165" s="60" t="s">
        <v>159</v>
      </c>
      <c r="E165" s="61" t="s">
        <v>95</v>
      </c>
      <c r="F165" s="63"/>
      <c r="G165" s="63"/>
      <c r="H165" s="63"/>
      <c r="I165" s="61"/>
      <c r="J165" s="88">
        <f>J172+J181+J205+J166</f>
        <v>2961.8</v>
      </c>
      <c r="Q165" s="133"/>
    </row>
    <row r="166" spans="1:17" s="4" customFormat="1" ht="18" customHeight="1" hidden="1">
      <c r="A166" s="23"/>
      <c r="B166" s="36"/>
      <c r="C166" s="52" t="s">
        <v>287</v>
      </c>
      <c r="D166" s="60" t="s">
        <v>159</v>
      </c>
      <c r="E166" s="61" t="s">
        <v>95</v>
      </c>
      <c r="F166" s="61"/>
      <c r="G166" s="61"/>
      <c r="H166" s="61"/>
      <c r="I166" s="63"/>
      <c r="J166" s="53">
        <f>J167</f>
        <v>0</v>
      </c>
      <c r="Q166" s="133"/>
    </row>
    <row r="167" spans="1:17" s="4" customFormat="1" ht="33" customHeight="1" hidden="1">
      <c r="A167" s="23"/>
      <c r="B167" s="36"/>
      <c r="C167" s="97" t="s">
        <v>41</v>
      </c>
      <c r="D167" s="62" t="s">
        <v>159</v>
      </c>
      <c r="E167" s="63" t="s">
        <v>95</v>
      </c>
      <c r="F167" s="63" t="s">
        <v>104</v>
      </c>
      <c r="G167" s="63"/>
      <c r="H167" s="63"/>
      <c r="I167" s="63"/>
      <c r="J167" s="53">
        <f>J168</f>
        <v>0</v>
      </c>
      <c r="Q167" s="133"/>
    </row>
    <row r="168" spans="1:17" s="4" customFormat="1" ht="20.25" customHeight="1" hidden="1">
      <c r="A168" s="23"/>
      <c r="B168" s="36"/>
      <c r="C168" s="52" t="s">
        <v>292</v>
      </c>
      <c r="D168" s="62" t="s">
        <v>159</v>
      </c>
      <c r="E168" s="63" t="s">
        <v>95</v>
      </c>
      <c r="F168" s="63" t="s">
        <v>104</v>
      </c>
      <c r="G168" s="63"/>
      <c r="H168" s="63" t="s">
        <v>242</v>
      </c>
      <c r="I168" s="63"/>
      <c r="J168" s="53">
        <f>J169</f>
        <v>0</v>
      </c>
      <c r="Q168" s="133"/>
    </row>
    <row r="169" spans="1:17" s="4" customFormat="1" ht="20.25" customHeight="1" hidden="1">
      <c r="A169" s="23"/>
      <c r="B169" s="36"/>
      <c r="C169" s="99" t="s">
        <v>289</v>
      </c>
      <c r="D169" s="62" t="s">
        <v>159</v>
      </c>
      <c r="E169" s="63" t="s">
        <v>95</v>
      </c>
      <c r="F169" s="63" t="s">
        <v>104</v>
      </c>
      <c r="G169" s="63"/>
      <c r="H169" s="63" t="s">
        <v>243</v>
      </c>
      <c r="I169" s="63"/>
      <c r="J169" s="53">
        <f>J170</f>
        <v>0</v>
      </c>
      <c r="Q169" s="133"/>
    </row>
    <row r="170" spans="1:17" s="4" customFormat="1" ht="20.25" customHeight="1" hidden="1">
      <c r="A170" s="23"/>
      <c r="B170" s="36"/>
      <c r="C170" s="99" t="s">
        <v>288</v>
      </c>
      <c r="D170" s="62" t="s">
        <v>159</v>
      </c>
      <c r="E170" s="63" t="s">
        <v>95</v>
      </c>
      <c r="F170" s="63" t="s">
        <v>104</v>
      </c>
      <c r="G170" s="63"/>
      <c r="H170" s="63" t="s">
        <v>290</v>
      </c>
      <c r="I170" s="63"/>
      <c r="J170" s="53">
        <f>J171</f>
        <v>0</v>
      </c>
      <c r="Q170" s="133"/>
    </row>
    <row r="171" spans="1:17" s="4" customFormat="1" ht="41.25" customHeight="1" hidden="1">
      <c r="A171" s="23"/>
      <c r="B171" s="36"/>
      <c r="C171" s="52" t="s">
        <v>262</v>
      </c>
      <c r="D171" s="62" t="s">
        <v>159</v>
      </c>
      <c r="E171" s="63" t="s">
        <v>95</v>
      </c>
      <c r="F171" s="63" t="s">
        <v>104</v>
      </c>
      <c r="G171" s="63"/>
      <c r="H171" s="63" t="s">
        <v>291</v>
      </c>
      <c r="I171" s="63" t="s">
        <v>59</v>
      </c>
      <c r="J171" s="53"/>
      <c r="Q171" s="133"/>
    </row>
    <row r="172" spans="1:17" s="4" customFormat="1" ht="19.5" customHeight="1" hidden="1">
      <c r="A172" s="23"/>
      <c r="B172" s="35"/>
      <c r="C172" s="52" t="s">
        <v>178</v>
      </c>
      <c r="D172" s="62" t="s">
        <v>159</v>
      </c>
      <c r="E172" s="63" t="s">
        <v>95</v>
      </c>
      <c r="F172" s="63" t="s">
        <v>104</v>
      </c>
      <c r="G172" s="63"/>
      <c r="H172" s="63" t="s">
        <v>291</v>
      </c>
      <c r="I172" s="65"/>
      <c r="J172" s="53">
        <f>J173</f>
        <v>1260</v>
      </c>
      <c r="Q172" s="133"/>
    </row>
    <row r="173" spans="1:17" s="4" customFormat="1" ht="38.25" customHeight="1">
      <c r="A173" s="23"/>
      <c r="B173" s="35"/>
      <c r="C173" s="97" t="s">
        <v>178</v>
      </c>
      <c r="D173" s="62" t="s">
        <v>159</v>
      </c>
      <c r="E173" s="63" t="s">
        <v>95</v>
      </c>
      <c r="F173" s="63" t="s">
        <v>105</v>
      </c>
      <c r="G173" s="63"/>
      <c r="H173" s="63"/>
      <c r="I173" s="65"/>
      <c r="J173" s="107">
        <f>J174</f>
        <v>1260</v>
      </c>
      <c r="Q173" s="133"/>
    </row>
    <row r="174" spans="1:17" s="4" customFormat="1" ht="37.5">
      <c r="A174" s="23"/>
      <c r="B174" s="35"/>
      <c r="C174" s="52" t="s">
        <v>41</v>
      </c>
      <c r="D174" s="62" t="s">
        <v>159</v>
      </c>
      <c r="E174" s="63" t="s">
        <v>95</v>
      </c>
      <c r="F174" s="63" t="s">
        <v>105</v>
      </c>
      <c r="G174" s="63"/>
      <c r="H174" s="63" t="s">
        <v>242</v>
      </c>
      <c r="I174" s="65"/>
      <c r="J174" s="107">
        <f>J175</f>
        <v>1260</v>
      </c>
      <c r="Q174" s="133"/>
    </row>
    <row r="175" spans="1:17" s="4" customFormat="1" ht="18.75">
      <c r="A175" s="23"/>
      <c r="B175" s="35"/>
      <c r="C175" s="99" t="s">
        <v>292</v>
      </c>
      <c r="D175" s="62" t="s">
        <v>159</v>
      </c>
      <c r="E175" s="63" t="s">
        <v>95</v>
      </c>
      <c r="F175" s="63" t="s">
        <v>105</v>
      </c>
      <c r="G175" s="64" t="s">
        <v>161</v>
      </c>
      <c r="H175" s="63" t="s">
        <v>243</v>
      </c>
      <c r="I175" s="65"/>
      <c r="J175" s="107">
        <f>J176</f>
        <v>1260</v>
      </c>
      <c r="Q175" s="133"/>
    </row>
    <row r="176" spans="1:17" s="4" customFormat="1" ht="44.25" customHeight="1">
      <c r="A176" s="23"/>
      <c r="B176" s="35"/>
      <c r="C176" s="99" t="s">
        <v>245</v>
      </c>
      <c r="D176" s="62" t="s">
        <v>159</v>
      </c>
      <c r="E176" s="63" t="s">
        <v>95</v>
      </c>
      <c r="F176" s="63" t="s">
        <v>105</v>
      </c>
      <c r="G176" s="64"/>
      <c r="H176" s="63" t="s">
        <v>244</v>
      </c>
      <c r="I176" s="65"/>
      <c r="J176" s="107">
        <f>J178</f>
        <v>1260</v>
      </c>
      <c r="Q176" s="133"/>
    </row>
    <row r="177" spans="1:17" s="4" customFormat="1" ht="44.25" customHeight="1">
      <c r="A177" s="23"/>
      <c r="B177" s="35"/>
      <c r="C177" s="99" t="s">
        <v>363</v>
      </c>
      <c r="D177" s="62" t="s">
        <v>159</v>
      </c>
      <c r="E177" s="63" t="s">
        <v>95</v>
      </c>
      <c r="F177" s="63" t="s">
        <v>105</v>
      </c>
      <c r="G177" s="64"/>
      <c r="H177" s="63" t="s">
        <v>364</v>
      </c>
      <c r="I177" s="65"/>
      <c r="J177" s="107">
        <f>J178</f>
        <v>1260</v>
      </c>
      <c r="Q177" s="133"/>
    </row>
    <row r="178" spans="1:17" s="4" customFormat="1" ht="38.25" customHeight="1">
      <c r="A178" s="23"/>
      <c r="B178" s="35"/>
      <c r="C178" s="52" t="s">
        <v>325</v>
      </c>
      <c r="D178" s="62" t="s">
        <v>159</v>
      </c>
      <c r="E178" s="63" t="s">
        <v>95</v>
      </c>
      <c r="F178" s="63" t="s">
        <v>105</v>
      </c>
      <c r="G178" s="64" t="s">
        <v>163</v>
      </c>
      <c r="H178" s="63" t="s">
        <v>364</v>
      </c>
      <c r="I178" s="65" t="s">
        <v>324</v>
      </c>
      <c r="J178" s="107">
        <v>1260</v>
      </c>
      <c r="Q178" s="133"/>
    </row>
    <row r="179" spans="1:17" s="4" customFormat="1" ht="18" customHeight="1" hidden="1">
      <c r="A179" s="23"/>
      <c r="B179" s="35"/>
      <c r="C179" s="97" t="s">
        <v>19</v>
      </c>
      <c r="D179" s="62" t="s">
        <v>159</v>
      </c>
      <c r="E179" s="63" t="s">
        <v>95</v>
      </c>
      <c r="F179" s="63" t="s">
        <v>105</v>
      </c>
      <c r="G179" s="63"/>
      <c r="H179" s="63" t="s">
        <v>246</v>
      </c>
      <c r="I179" s="65"/>
      <c r="J179" s="107">
        <f>J180</f>
        <v>0</v>
      </c>
      <c r="Q179" s="133"/>
    </row>
    <row r="180" spans="1:17" s="4" customFormat="1" ht="19.5" customHeight="1" hidden="1">
      <c r="A180" s="23"/>
      <c r="B180" s="35"/>
      <c r="C180" s="52" t="s">
        <v>60</v>
      </c>
      <c r="D180" s="62" t="s">
        <v>159</v>
      </c>
      <c r="E180" s="63" t="s">
        <v>95</v>
      </c>
      <c r="F180" s="63" t="s">
        <v>105</v>
      </c>
      <c r="G180" s="64" t="s">
        <v>170</v>
      </c>
      <c r="H180" s="63" t="s">
        <v>179</v>
      </c>
      <c r="I180" s="65" t="s">
        <v>59</v>
      </c>
      <c r="J180" s="86"/>
      <c r="Q180" s="133"/>
    </row>
    <row r="181" spans="1:17" s="4" customFormat="1" ht="21.75" customHeight="1">
      <c r="A181" s="23"/>
      <c r="B181" s="35"/>
      <c r="C181" s="56" t="s">
        <v>158</v>
      </c>
      <c r="D181" s="62" t="s">
        <v>159</v>
      </c>
      <c r="E181" s="63" t="s">
        <v>95</v>
      </c>
      <c r="F181" s="63" t="s">
        <v>106</v>
      </c>
      <c r="G181" s="64" t="s">
        <v>170</v>
      </c>
      <c r="H181" s="63"/>
      <c r="I181" s="65"/>
      <c r="J181" s="86">
        <f>J182</f>
        <v>1701.8000000000002</v>
      </c>
      <c r="Q181" s="133"/>
    </row>
    <row r="182" spans="1:17" s="4" customFormat="1" ht="35.25" customHeight="1">
      <c r="A182" s="23"/>
      <c r="B182" s="35"/>
      <c r="C182" s="97" t="s">
        <v>41</v>
      </c>
      <c r="D182" s="62" t="s">
        <v>159</v>
      </c>
      <c r="E182" s="63" t="s">
        <v>95</v>
      </c>
      <c r="F182" s="63" t="s">
        <v>106</v>
      </c>
      <c r="G182" s="63"/>
      <c r="H182" s="63" t="s">
        <v>242</v>
      </c>
      <c r="I182" s="65"/>
      <c r="J182" s="87">
        <f>J183</f>
        <v>1701.8000000000002</v>
      </c>
      <c r="Q182" s="133"/>
    </row>
    <row r="183" spans="1:17" s="4" customFormat="1" ht="21.75" customHeight="1">
      <c r="A183" s="23"/>
      <c r="B183" s="35"/>
      <c r="C183" s="52" t="s">
        <v>292</v>
      </c>
      <c r="D183" s="62" t="s">
        <v>159</v>
      </c>
      <c r="E183" s="63" t="s">
        <v>95</v>
      </c>
      <c r="F183" s="63" t="s">
        <v>106</v>
      </c>
      <c r="G183" s="63" t="s">
        <v>167</v>
      </c>
      <c r="H183" s="63" t="s">
        <v>243</v>
      </c>
      <c r="I183" s="65"/>
      <c r="J183" s="107">
        <f>J187+J192+J195+J202+J184+J199</f>
        <v>1701.8000000000002</v>
      </c>
      <c r="Q183" s="133"/>
    </row>
    <row r="184" spans="1:17" s="4" customFormat="1" ht="41.25" customHeight="1" hidden="1">
      <c r="A184" s="23"/>
      <c r="B184" s="35"/>
      <c r="C184" s="52" t="s">
        <v>245</v>
      </c>
      <c r="D184" s="62" t="s">
        <v>159</v>
      </c>
      <c r="E184" s="63" t="s">
        <v>95</v>
      </c>
      <c r="F184" s="63" t="s">
        <v>106</v>
      </c>
      <c r="G184" s="63"/>
      <c r="H184" s="63" t="s">
        <v>244</v>
      </c>
      <c r="I184" s="65"/>
      <c r="J184" s="107">
        <f>J185</f>
        <v>0</v>
      </c>
      <c r="Q184" s="133"/>
    </row>
    <row r="185" spans="1:17" s="4" customFormat="1" ht="39.75" customHeight="1" hidden="1">
      <c r="A185" s="23"/>
      <c r="B185" s="35"/>
      <c r="C185" s="52" t="s">
        <v>363</v>
      </c>
      <c r="D185" s="62" t="s">
        <v>159</v>
      </c>
      <c r="E185" s="63" t="s">
        <v>95</v>
      </c>
      <c r="F185" s="63" t="s">
        <v>106</v>
      </c>
      <c r="G185" s="63"/>
      <c r="H185" s="63" t="s">
        <v>364</v>
      </c>
      <c r="I185" s="65"/>
      <c r="J185" s="107">
        <f>J186</f>
        <v>0</v>
      </c>
      <c r="Q185" s="133"/>
    </row>
    <row r="186" spans="1:17" s="4" customFormat="1" ht="21.75" customHeight="1" hidden="1">
      <c r="A186" s="23"/>
      <c r="B186" s="35"/>
      <c r="C186" s="52" t="s">
        <v>262</v>
      </c>
      <c r="D186" s="62" t="s">
        <v>159</v>
      </c>
      <c r="E186" s="63" t="s">
        <v>95</v>
      </c>
      <c r="F186" s="63" t="s">
        <v>106</v>
      </c>
      <c r="G186" s="63"/>
      <c r="H186" s="63" t="s">
        <v>364</v>
      </c>
      <c r="I186" s="65" t="s">
        <v>59</v>
      </c>
      <c r="J186" s="107">
        <v>0</v>
      </c>
      <c r="Q186" s="133"/>
    </row>
    <row r="187" spans="1:17" s="4" customFormat="1" ht="21.75" customHeight="1">
      <c r="A187" s="23"/>
      <c r="B187" s="35"/>
      <c r="C187" s="97" t="s">
        <v>248</v>
      </c>
      <c r="D187" s="62" t="s">
        <v>159</v>
      </c>
      <c r="E187" s="63" t="s">
        <v>95</v>
      </c>
      <c r="F187" s="63" t="s">
        <v>106</v>
      </c>
      <c r="G187" s="63" t="s">
        <v>167</v>
      </c>
      <c r="H187" s="63" t="s">
        <v>247</v>
      </c>
      <c r="I187" s="65"/>
      <c r="J187" s="107">
        <f>J188</f>
        <v>1148.5</v>
      </c>
      <c r="Q187" s="133"/>
    </row>
    <row r="188" spans="1:17" s="4" customFormat="1" ht="20.25" customHeight="1">
      <c r="A188" s="23"/>
      <c r="B188" s="35"/>
      <c r="C188" s="100" t="s">
        <v>168</v>
      </c>
      <c r="D188" s="62" t="s">
        <v>159</v>
      </c>
      <c r="E188" s="63" t="s">
        <v>95</v>
      </c>
      <c r="F188" s="63" t="s">
        <v>106</v>
      </c>
      <c r="G188" s="63"/>
      <c r="H188" s="63" t="s">
        <v>249</v>
      </c>
      <c r="I188" s="65"/>
      <c r="J188" s="107">
        <f>J190+J191</f>
        <v>1148.5</v>
      </c>
      <c r="Q188" s="133"/>
    </row>
    <row r="189" spans="1:17" s="4" customFormat="1" ht="18.75" hidden="1">
      <c r="A189" s="23"/>
      <c r="B189" s="40"/>
      <c r="C189" s="108" t="s">
        <v>153</v>
      </c>
      <c r="D189" s="62" t="s">
        <v>159</v>
      </c>
      <c r="E189" s="63" t="s">
        <v>95</v>
      </c>
      <c r="F189" s="63" t="s">
        <v>106</v>
      </c>
      <c r="G189" s="64" t="s">
        <v>169</v>
      </c>
      <c r="H189" s="63" t="s">
        <v>249</v>
      </c>
      <c r="I189" s="65">
        <v>100</v>
      </c>
      <c r="J189" s="86"/>
      <c r="Q189" s="133"/>
    </row>
    <row r="190" spans="1:17" s="4" customFormat="1" ht="39.75" customHeight="1">
      <c r="A190" s="23"/>
      <c r="B190" s="35"/>
      <c r="C190" s="52" t="s">
        <v>262</v>
      </c>
      <c r="D190" s="62" t="s">
        <v>159</v>
      </c>
      <c r="E190" s="63" t="s">
        <v>95</v>
      </c>
      <c r="F190" s="63" t="s">
        <v>106</v>
      </c>
      <c r="G190" s="64" t="s">
        <v>169</v>
      </c>
      <c r="H190" s="63" t="s">
        <v>249</v>
      </c>
      <c r="I190" s="65" t="s">
        <v>59</v>
      </c>
      <c r="J190" s="86">
        <f>270+5.8+50+896-73.3-541</f>
        <v>607.5</v>
      </c>
      <c r="O190" s="166"/>
      <c r="Q190" s="133"/>
    </row>
    <row r="191" spans="1:17" s="4" customFormat="1" ht="34.5" customHeight="1">
      <c r="A191" s="23"/>
      <c r="B191" s="35"/>
      <c r="C191" s="52" t="s">
        <v>325</v>
      </c>
      <c r="D191" s="62" t="s">
        <v>159</v>
      </c>
      <c r="E191" s="63" t="s">
        <v>95</v>
      </c>
      <c r="F191" s="63" t="s">
        <v>106</v>
      </c>
      <c r="G191" s="64" t="s">
        <v>169</v>
      </c>
      <c r="H191" s="63" t="s">
        <v>249</v>
      </c>
      <c r="I191" s="65" t="s">
        <v>324</v>
      </c>
      <c r="J191" s="86">
        <f>541</f>
        <v>541</v>
      </c>
      <c r="Q191" s="133"/>
    </row>
    <row r="192" spans="1:17" s="4" customFormat="1" ht="22.5" customHeight="1" hidden="1">
      <c r="A192" s="23"/>
      <c r="B192" s="35"/>
      <c r="C192" s="52" t="s">
        <v>252</v>
      </c>
      <c r="D192" s="62" t="s">
        <v>159</v>
      </c>
      <c r="E192" s="63" t="s">
        <v>95</v>
      </c>
      <c r="F192" s="63" t="s">
        <v>106</v>
      </c>
      <c r="G192" s="64"/>
      <c r="H192" s="63" t="s">
        <v>250</v>
      </c>
      <c r="I192" s="65"/>
      <c r="J192" s="86">
        <f>J193</f>
        <v>0</v>
      </c>
      <c r="Q192" s="133"/>
    </row>
    <row r="193" spans="1:17" s="4" customFormat="1" ht="22.5" customHeight="1" hidden="1">
      <c r="A193" s="23"/>
      <c r="B193" s="35"/>
      <c r="C193" s="52" t="s">
        <v>253</v>
      </c>
      <c r="D193" s="62" t="s">
        <v>159</v>
      </c>
      <c r="E193" s="63" t="s">
        <v>95</v>
      </c>
      <c r="F193" s="63" t="s">
        <v>106</v>
      </c>
      <c r="G193" s="64"/>
      <c r="H193" s="63" t="s">
        <v>251</v>
      </c>
      <c r="I193" s="65"/>
      <c r="J193" s="86">
        <f>J194</f>
        <v>0</v>
      </c>
      <c r="Q193" s="133"/>
    </row>
    <row r="194" spans="1:17" s="4" customFormat="1" ht="40.5" customHeight="1" hidden="1">
      <c r="A194" s="23"/>
      <c r="B194" s="35"/>
      <c r="C194" s="52" t="s">
        <v>262</v>
      </c>
      <c r="D194" s="62" t="s">
        <v>159</v>
      </c>
      <c r="E194" s="63" t="s">
        <v>95</v>
      </c>
      <c r="F194" s="63" t="s">
        <v>106</v>
      </c>
      <c r="G194" s="64"/>
      <c r="H194" s="63" t="s">
        <v>251</v>
      </c>
      <c r="I194" s="65" t="s">
        <v>59</v>
      </c>
      <c r="J194" s="86">
        <v>0</v>
      </c>
      <c r="Q194" s="133"/>
    </row>
    <row r="195" spans="1:17" s="4" customFormat="1" ht="22.5" customHeight="1">
      <c r="A195" s="23"/>
      <c r="B195" s="35"/>
      <c r="C195" s="52" t="s">
        <v>255</v>
      </c>
      <c r="D195" s="62" t="s">
        <v>159</v>
      </c>
      <c r="E195" s="63" t="s">
        <v>95</v>
      </c>
      <c r="F195" s="63" t="s">
        <v>106</v>
      </c>
      <c r="G195" s="64"/>
      <c r="H195" s="63" t="s">
        <v>254</v>
      </c>
      <c r="I195" s="65"/>
      <c r="J195" s="86">
        <f>J196</f>
        <v>113</v>
      </c>
      <c r="Q195" s="133"/>
    </row>
    <row r="196" spans="1:17" s="4" customFormat="1" ht="21.75" customHeight="1">
      <c r="A196" s="23"/>
      <c r="B196" s="35"/>
      <c r="C196" s="52" t="s">
        <v>79</v>
      </c>
      <c r="D196" s="62" t="s">
        <v>159</v>
      </c>
      <c r="E196" s="63" t="s">
        <v>95</v>
      </c>
      <c r="F196" s="63" t="s">
        <v>106</v>
      </c>
      <c r="G196" s="64"/>
      <c r="H196" s="63" t="s">
        <v>256</v>
      </c>
      <c r="I196" s="65"/>
      <c r="J196" s="107">
        <f>J198</f>
        <v>113</v>
      </c>
      <c r="Q196" s="133"/>
    </row>
    <row r="197" spans="1:17" s="4" customFormat="1" ht="21.75" customHeight="1" hidden="1">
      <c r="A197" s="23"/>
      <c r="B197" s="35"/>
      <c r="C197" s="52" t="s">
        <v>329</v>
      </c>
      <c r="D197" s="62" t="s">
        <v>159</v>
      </c>
      <c r="E197" s="63" t="s">
        <v>95</v>
      </c>
      <c r="F197" s="63" t="s">
        <v>106</v>
      </c>
      <c r="G197" s="64" t="s">
        <v>0</v>
      </c>
      <c r="H197" s="63" t="s">
        <v>256</v>
      </c>
      <c r="I197" s="65"/>
      <c r="J197" s="107">
        <f>J198</f>
        <v>113</v>
      </c>
      <c r="Q197" s="133"/>
    </row>
    <row r="198" spans="1:17" s="4" customFormat="1" ht="39" customHeight="1">
      <c r="A198" s="23"/>
      <c r="B198" s="35"/>
      <c r="C198" s="137" t="s">
        <v>262</v>
      </c>
      <c r="D198" s="138" t="s">
        <v>159</v>
      </c>
      <c r="E198" s="139" t="s">
        <v>95</v>
      </c>
      <c r="F198" s="139" t="s">
        <v>106</v>
      </c>
      <c r="G198" s="179"/>
      <c r="H198" s="139" t="s">
        <v>256</v>
      </c>
      <c r="I198" s="140" t="s">
        <v>59</v>
      </c>
      <c r="J198" s="180">
        <f>323-50-15-200+55</f>
        <v>113</v>
      </c>
      <c r="Q198" s="181"/>
    </row>
    <row r="199" spans="1:17" s="4" customFormat="1" ht="21" customHeight="1">
      <c r="A199" s="23"/>
      <c r="B199" s="35"/>
      <c r="C199" s="137" t="s">
        <v>367</v>
      </c>
      <c r="D199" s="138" t="s">
        <v>159</v>
      </c>
      <c r="E199" s="139" t="s">
        <v>95</v>
      </c>
      <c r="F199" s="139" t="s">
        <v>106</v>
      </c>
      <c r="G199" s="179"/>
      <c r="H199" s="139" t="s">
        <v>272</v>
      </c>
      <c r="I199" s="140"/>
      <c r="J199" s="180">
        <f>J201</f>
        <v>440.3000000000002</v>
      </c>
      <c r="Q199" s="181"/>
    </row>
    <row r="200" spans="1:17" s="4" customFormat="1" ht="21" customHeight="1">
      <c r="A200" s="23"/>
      <c r="B200" s="35"/>
      <c r="C200" s="52" t="s">
        <v>366</v>
      </c>
      <c r="D200" s="62" t="s">
        <v>159</v>
      </c>
      <c r="E200" s="63" t="s">
        <v>95</v>
      </c>
      <c r="F200" s="63" t="s">
        <v>106</v>
      </c>
      <c r="G200" s="64"/>
      <c r="H200" s="63" t="s">
        <v>365</v>
      </c>
      <c r="I200" s="65"/>
      <c r="J200" s="107">
        <f>J201</f>
        <v>440.3000000000002</v>
      </c>
      <c r="Q200" s="133"/>
    </row>
    <row r="201" spans="1:17" s="4" customFormat="1" ht="46.5" customHeight="1">
      <c r="A201" s="23"/>
      <c r="B201" s="35"/>
      <c r="C201" s="52" t="s">
        <v>262</v>
      </c>
      <c r="D201" s="62" t="s">
        <v>159</v>
      </c>
      <c r="E201" s="63" t="s">
        <v>95</v>
      </c>
      <c r="F201" s="63" t="s">
        <v>106</v>
      </c>
      <c r="G201" s="64"/>
      <c r="H201" s="63" t="s">
        <v>365</v>
      </c>
      <c r="I201" s="65" t="s">
        <v>59</v>
      </c>
      <c r="J201" s="86">
        <f>2640.3-2200</f>
        <v>440.3000000000002</v>
      </c>
      <c r="Q201" s="133"/>
    </row>
    <row r="202" spans="1:17" s="4" customFormat="1" ht="39.75" customHeight="1" hidden="1">
      <c r="A202" s="23"/>
      <c r="B202" s="35"/>
      <c r="C202" s="52" t="s">
        <v>304</v>
      </c>
      <c r="D202" s="62" t="s">
        <v>159</v>
      </c>
      <c r="E202" s="63" t="s">
        <v>95</v>
      </c>
      <c r="F202" s="63" t="s">
        <v>106</v>
      </c>
      <c r="G202" s="64" t="s">
        <v>0</v>
      </c>
      <c r="H202" s="63" t="s">
        <v>256</v>
      </c>
      <c r="I202" s="65"/>
      <c r="J202" s="86">
        <f>J203</f>
        <v>0</v>
      </c>
      <c r="Q202" s="133"/>
    </row>
    <row r="203" spans="1:17" s="4" customFormat="1" ht="39.75" customHeight="1" hidden="1">
      <c r="A203" s="23"/>
      <c r="B203" s="35"/>
      <c r="C203" s="52" t="s">
        <v>305</v>
      </c>
      <c r="D203" s="62" t="s">
        <v>159</v>
      </c>
      <c r="E203" s="63" t="s">
        <v>95</v>
      </c>
      <c r="F203" s="63" t="s">
        <v>106</v>
      </c>
      <c r="G203" s="64"/>
      <c r="H203" s="63" t="s">
        <v>303</v>
      </c>
      <c r="I203" s="65"/>
      <c r="J203" s="86">
        <f>J204</f>
        <v>0</v>
      </c>
      <c r="Q203" s="133"/>
    </row>
    <row r="204" spans="1:17" s="4" customFormat="1" ht="39.75" customHeight="1" hidden="1">
      <c r="A204" s="23"/>
      <c r="B204" s="35"/>
      <c r="C204" s="52" t="s">
        <v>262</v>
      </c>
      <c r="D204" s="62" t="s">
        <v>159</v>
      </c>
      <c r="E204" s="63" t="s">
        <v>95</v>
      </c>
      <c r="F204" s="63" t="s">
        <v>106</v>
      </c>
      <c r="G204" s="64"/>
      <c r="H204" s="63" t="s">
        <v>302</v>
      </c>
      <c r="I204" s="65" t="s">
        <v>59</v>
      </c>
      <c r="J204" s="86">
        <f>10-10</f>
        <v>0</v>
      </c>
      <c r="Q204" s="133"/>
    </row>
    <row r="205" spans="1:17" s="4" customFormat="1" ht="24.75" customHeight="1" hidden="1">
      <c r="A205" s="23"/>
      <c r="B205" s="35"/>
      <c r="C205" s="52" t="s">
        <v>277</v>
      </c>
      <c r="D205" s="62" t="s">
        <v>159</v>
      </c>
      <c r="E205" s="63" t="s">
        <v>95</v>
      </c>
      <c r="F205" s="63" t="s">
        <v>106</v>
      </c>
      <c r="G205" s="64"/>
      <c r="H205" s="63" t="s">
        <v>302</v>
      </c>
      <c r="I205" s="65"/>
      <c r="J205" s="86">
        <f>J206</f>
        <v>0</v>
      </c>
      <c r="Q205" s="133"/>
    </row>
    <row r="206" spans="1:17" s="4" customFormat="1" ht="33.75" customHeight="1" hidden="1">
      <c r="A206" s="23"/>
      <c r="B206" s="35"/>
      <c r="C206" s="97" t="s">
        <v>41</v>
      </c>
      <c r="D206" s="62" t="s">
        <v>159</v>
      </c>
      <c r="E206" s="63" t="s">
        <v>95</v>
      </c>
      <c r="F206" s="63" t="s">
        <v>95</v>
      </c>
      <c r="G206" s="64"/>
      <c r="H206" s="63"/>
      <c r="I206" s="65"/>
      <c r="J206" s="86">
        <f>J207</f>
        <v>0</v>
      </c>
      <c r="Q206" s="133"/>
    </row>
    <row r="207" spans="1:17" s="4" customFormat="1" ht="20.25" customHeight="1" hidden="1">
      <c r="A207" s="23"/>
      <c r="B207" s="35"/>
      <c r="C207" s="52" t="s">
        <v>292</v>
      </c>
      <c r="D207" s="62" t="s">
        <v>159</v>
      </c>
      <c r="E207" s="63" t="s">
        <v>95</v>
      </c>
      <c r="F207" s="63" t="s">
        <v>95</v>
      </c>
      <c r="G207" s="64"/>
      <c r="H207" s="63" t="s">
        <v>242</v>
      </c>
      <c r="I207" s="65"/>
      <c r="J207" s="86">
        <f>J208</f>
        <v>0</v>
      </c>
      <c r="Q207" s="133"/>
    </row>
    <row r="208" spans="1:17" s="4" customFormat="1" ht="39" customHeight="1" hidden="1">
      <c r="A208" s="23"/>
      <c r="B208" s="35"/>
      <c r="C208" s="52" t="s">
        <v>273</v>
      </c>
      <c r="D208" s="62" t="s">
        <v>159</v>
      </c>
      <c r="E208" s="63" t="s">
        <v>95</v>
      </c>
      <c r="F208" s="63" t="s">
        <v>95</v>
      </c>
      <c r="G208" s="64"/>
      <c r="H208" s="63" t="s">
        <v>243</v>
      </c>
      <c r="I208" s="65"/>
      <c r="J208" s="86">
        <f>J209</f>
        <v>0</v>
      </c>
      <c r="Q208" s="133"/>
    </row>
    <row r="209" spans="1:17" s="4" customFormat="1" ht="113.25" customHeight="1" hidden="1">
      <c r="A209" s="23"/>
      <c r="B209" s="35"/>
      <c r="C209" s="85" t="s">
        <v>275</v>
      </c>
      <c r="D209" s="62" t="s">
        <v>159</v>
      </c>
      <c r="E209" s="63" t="s">
        <v>95</v>
      </c>
      <c r="F209" s="63" t="s">
        <v>95</v>
      </c>
      <c r="G209" s="64"/>
      <c r="H209" s="63" t="s">
        <v>272</v>
      </c>
      <c r="I209" s="65"/>
      <c r="J209" s="86">
        <f>J210</f>
        <v>0</v>
      </c>
      <c r="Q209" s="133"/>
    </row>
    <row r="210" spans="1:17" s="4" customFormat="1" ht="39.75" customHeight="1" hidden="1">
      <c r="A210" s="23"/>
      <c r="B210" s="35"/>
      <c r="C210" s="52" t="s">
        <v>262</v>
      </c>
      <c r="D210" s="62" t="s">
        <v>159</v>
      </c>
      <c r="E210" s="63" t="s">
        <v>95</v>
      </c>
      <c r="F210" s="63" t="s">
        <v>95</v>
      </c>
      <c r="G210" s="64"/>
      <c r="H210" s="63" t="s">
        <v>274</v>
      </c>
      <c r="I210" s="65" t="s">
        <v>59</v>
      </c>
      <c r="J210" s="86">
        <v>0</v>
      </c>
      <c r="Q210" s="133"/>
    </row>
    <row r="211" spans="1:17" s="4" customFormat="1" ht="19.5" customHeight="1" hidden="1">
      <c r="A211" s="23"/>
      <c r="B211" s="36">
        <v>7</v>
      </c>
      <c r="C211" s="109" t="s">
        <v>8</v>
      </c>
      <c r="D211" s="62" t="s">
        <v>159</v>
      </c>
      <c r="E211" s="63" t="s">
        <v>95</v>
      </c>
      <c r="F211" s="63" t="s">
        <v>95</v>
      </c>
      <c r="G211" s="64"/>
      <c r="H211" s="63" t="s">
        <v>274</v>
      </c>
      <c r="I211" s="61"/>
      <c r="J211" s="131">
        <f>J218+J212</f>
        <v>0</v>
      </c>
      <c r="Q211" s="133"/>
    </row>
    <row r="212" spans="1:17" s="4" customFormat="1" ht="19.5" customHeight="1" hidden="1">
      <c r="A212" s="23"/>
      <c r="B212" s="36"/>
      <c r="C212" s="99" t="s">
        <v>298</v>
      </c>
      <c r="D212" s="60" t="s">
        <v>159</v>
      </c>
      <c r="E212" s="61" t="s">
        <v>9</v>
      </c>
      <c r="F212" s="61"/>
      <c r="G212" s="71"/>
      <c r="H212" s="61"/>
      <c r="I212" s="63"/>
      <c r="J212" s="86">
        <f>J213</f>
        <v>0</v>
      </c>
      <c r="Q212" s="133"/>
    </row>
    <row r="213" spans="1:17" s="4" customFormat="1" ht="42.75" customHeight="1" hidden="1">
      <c r="A213" s="23"/>
      <c r="B213" s="36"/>
      <c r="C213" s="52" t="s">
        <v>40</v>
      </c>
      <c r="D213" s="62" t="s">
        <v>159</v>
      </c>
      <c r="E213" s="63" t="s">
        <v>9</v>
      </c>
      <c r="F213" s="63" t="s">
        <v>95</v>
      </c>
      <c r="G213" s="64"/>
      <c r="H213" s="63"/>
      <c r="I213" s="63"/>
      <c r="J213" s="86">
        <f>J214</f>
        <v>0</v>
      </c>
      <c r="Q213" s="133"/>
    </row>
    <row r="214" spans="1:17" s="4" customFormat="1" ht="19.5" customHeight="1" hidden="1">
      <c r="A214" s="23"/>
      <c r="B214" s="36"/>
      <c r="C214" s="52" t="s">
        <v>292</v>
      </c>
      <c r="D214" s="62" t="s">
        <v>159</v>
      </c>
      <c r="E214" s="63" t="s">
        <v>9</v>
      </c>
      <c r="F214" s="63" t="s">
        <v>95</v>
      </c>
      <c r="G214" s="64"/>
      <c r="H214" s="63" t="s">
        <v>229</v>
      </c>
      <c r="I214" s="63"/>
      <c r="J214" s="86">
        <f>J215</f>
        <v>0</v>
      </c>
      <c r="Q214" s="133"/>
    </row>
    <row r="215" spans="1:17" s="4" customFormat="1" ht="41.25" customHeight="1" hidden="1">
      <c r="A215" s="23"/>
      <c r="B215" s="36"/>
      <c r="C215" s="52" t="s">
        <v>283</v>
      </c>
      <c r="D215" s="62" t="s">
        <v>159</v>
      </c>
      <c r="E215" s="63" t="s">
        <v>9</v>
      </c>
      <c r="F215" s="63" t="s">
        <v>95</v>
      </c>
      <c r="G215" s="64"/>
      <c r="H215" s="63" t="s">
        <v>230</v>
      </c>
      <c r="I215" s="63"/>
      <c r="J215" s="86">
        <f>J216</f>
        <v>0</v>
      </c>
      <c r="Q215" s="133"/>
    </row>
    <row r="216" spans="1:17" s="4" customFormat="1" ht="19.5" customHeight="1" hidden="1">
      <c r="A216" s="23"/>
      <c r="B216" s="36"/>
      <c r="C216" s="90" t="s">
        <v>284</v>
      </c>
      <c r="D216" s="62" t="s">
        <v>159</v>
      </c>
      <c r="E216" s="63" t="s">
        <v>9</v>
      </c>
      <c r="F216" s="63" t="s">
        <v>95</v>
      </c>
      <c r="G216" s="64"/>
      <c r="H216" s="63" t="s">
        <v>281</v>
      </c>
      <c r="I216" s="63"/>
      <c r="J216" s="86">
        <f>J217</f>
        <v>0</v>
      </c>
      <c r="Q216" s="133"/>
    </row>
    <row r="217" spans="1:17" s="4" customFormat="1" ht="40.5" customHeight="1" hidden="1">
      <c r="A217" s="23"/>
      <c r="B217" s="36"/>
      <c r="C217" s="52" t="s">
        <v>262</v>
      </c>
      <c r="D217" s="62" t="s">
        <v>159</v>
      </c>
      <c r="E217" s="63" t="s">
        <v>9</v>
      </c>
      <c r="F217" s="63" t="s">
        <v>95</v>
      </c>
      <c r="G217" s="64"/>
      <c r="H217" s="63" t="s">
        <v>282</v>
      </c>
      <c r="I217" s="63" t="s">
        <v>59</v>
      </c>
      <c r="J217" s="86">
        <f>20-20</f>
        <v>0</v>
      </c>
      <c r="Q217" s="133"/>
    </row>
    <row r="218" spans="1:17" s="4" customFormat="1" ht="18" customHeight="1" hidden="1">
      <c r="A218" s="23"/>
      <c r="B218" s="35"/>
      <c r="C218" s="99" t="s">
        <v>295</v>
      </c>
      <c r="D218" s="62" t="s">
        <v>159</v>
      </c>
      <c r="E218" s="63" t="s">
        <v>9</v>
      </c>
      <c r="F218" s="63" t="s">
        <v>95</v>
      </c>
      <c r="G218" s="64"/>
      <c r="H218" s="63" t="s">
        <v>282</v>
      </c>
      <c r="I218" s="65"/>
      <c r="J218" s="86">
        <f>J219</f>
        <v>0</v>
      </c>
      <c r="Q218" s="133"/>
    </row>
    <row r="219" spans="1:17" s="4" customFormat="1" ht="39.75" customHeight="1" hidden="1">
      <c r="A219" s="23"/>
      <c r="B219" s="35"/>
      <c r="C219" s="55" t="s">
        <v>36</v>
      </c>
      <c r="D219" s="62" t="s">
        <v>159</v>
      </c>
      <c r="E219" s="63" t="s">
        <v>9</v>
      </c>
      <c r="F219" s="63" t="s">
        <v>9</v>
      </c>
      <c r="G219" s="64"/>
      <c r="H219" s="63"/>
      <c r="I219" s="65"/>
      <c r="J219" s="58">
        <f>J221</f>
        <v>0</v>
      </c>
      <c r="Q219" s="133"/>
    </row>
    <row r="220" spans="1:17" s="4" customFormat="1" ht="42.75" customHeight="1" hidden="1">
      <c r="A220" s="23"/>
      <c r="B220" s="35"/>
      <c r="C220" s="99" t="s">
        <v>162</v>
      </c>
      <c r="D220" s="62" t="s">
        <v>159</v>
      </c>
      <c r="E220" s="63" t="s">
        <v>9</v>
      </c>
      <c r="F220" s="63" t="s">
        <v>9</v>
      </c>
      <c r="G220" s="64" t="s">
        <v>161</v>
      </c>
      <c r="H220" s="63" t="s">
        <v>192</v>
      </c>
      <c r="I220" s="65"/>
      <c r="J220" s="86"/>
      <c r="Q220" s="133"/>
    </row>
    <row r="221" spans="1:17" s="4" customFormat="1" ht="20.25" customHeight="1" hidden="1">
      <c r="A221" s="23"/>
      <c r="B221" s="35"/>
      <c r="C221" s="52" t="s">
        <v>292</v>
      </c>
      <c r="D221" s="62" t="s">
        <v>159</v>
      </c>
      <c r="E221" s="63" t="s">
        <v>9</v>
      </c>
      <c r="F221" s="63" t="s">
        <v>9</v>
      </c>
      <c r="G221" s="64" t="s">
        <v>163</v>
      </c>
      <c r="H221" s="63"/>
      <c r="I221" s="63"/>
      <c r="J221" s="58">
        <f>J222</f>
        <v>0</v>
      </c>
      <c r="Q221" s="133"/>
    </row>
    <row r="222" spans="1:17" s="4" customFormat="1" ht="40.5" customHeight="1" hidden="1">
      <c r="A222" s="23"/>
      <c r="B222" s="35"/>
      <c r="C222" s="55" t="s">
        <v>219</v>
      </c>
      <c r="D222" s="62" t="s">
        <v>159</v>
      </c>
      <c r="E222" s="63" t="s">
        <v>9</v>
      </c>
      <c r="F222" s="63" t="s">
        <v>9</v>
      </c>
      <c r="G222" s="64"/>
      <c r="H222" s="63" t="s">
        <v>193</v>
      </c>
      <c r="I222" s="63"/>
      <c r="J222" s="58">
        <f>J223</f>
        <v>0</v>
      </c>
      <c r="Q222" s="133"/>
    </row>
    <row r="223" spans="1:17" s="4" customFormat="1" ht="20.25" customHeight="1" hidden="1">
      <c r="A223" s="23"/>
      <c r="B223" s="35"/>
      <c r="C223" s="55" t="s">
        <v>80</v>
      </c>
      <c r="D223" s="62" t="s">
        <v>159</v>
      </c>
      <c r="E223" s="63" t="s">
        <v>9</v>
      </c>
      <c r="F223" s="63" t="s">
        <v>9</v>
      </c>
      <c r="G223" s="64"/>
      <c r="H223" s="63" t="s">
        <v>218</v>
      </c>
      <c r="I223" s="65"/>
      <c r="J223" s="58">
        <f>J224</f>
        <v>0</v>
      </c>
      <c r="Q223" s="133"/>
    </row>
    <row r="224" spans="1:17" s="4" customFormat="1" ht="37.5" customHeight="1" hidden="1">
      <c r="A224" s="23"/>
      <c r="B224" s="35"/>
      <c r="C224" s="52" t="s">
        <v>262</v>
      </c>
      <c r="D224" s="62" t="s">
        <v>159</v>
      </c>
      <c r="E224" s="63" t="s">
        <v>9</v>
      </c>
      <c r="F224" s="63" t="s">
        <v>9</v>
      </c>
      <c r="G224" s="64" t="s">
        <v>7</v>
      </c>
      <c r="H224" s="63" t="s">
        <v>220</v>
      </c>
      <c r="I224" s="65" t="s">
        <v>59</v>
      </c>
      <c r="J224" s="86">
        <f>1-1</f>
        <v>0</v>
      </c>
      <c r="Q224" s="133"/>
    </row>
    <row r="225" spans="1:17" s="4" customFormat="1" ht="39.75" customHeight="1" hidden="1">
      <c r="A225" s="23"/>
      <c r="B225" s="35"/>
      <c r="C225" s="52" t="s">
        <v>48</v>
      </c>
      <c r="D225" s="62" t="s">
        <v>159</v>
      </c>
      <c r="E225" s="63" t="s">
        <v>9</v>
      </c>
      <c r="F225" s="63" t="s">
        <v>9</v>
      </c>
      <c r="G225" s="64" t="s">
        <v>7</v>
      </c>
      <c r="H225" s="63" t="s">
        <v>220</v>
      </c>
      <c r="I225" s="65"/>
      <c r="J225" s="57">
        <f>J226</f>
        <v>0</v>
      </c>
      <c r="Q225" s="133"/>
    </row>
    <row r="226" spans="1:17" s="4" customFormat="1" ht="56.25" customHeight="1" hidden="1">
      <c r="A226" s="23"/>
      <c r="B226" s="35"/>
      <c r="C226" s="55" t="s">
        <v>31</v>
      </c>
      <c r="D226" s="62" t="s">
        <v>159</v>
      </c>
      <c r="E226" s="63" t="s">
        <v>9</v>
      </c>
      <c r="F226" s="63" t="s">
        <v>9</v>
      </c>
      <c r="G226" s="64"/>
      <c r="H226" s="63" t="s">
        <v>17</v>
      </c>
      <c r="I226" s="65"/>
      <c r="J226" s="57">
        <f>J227</f>
        <v>0</v>
      </c>
      <c r="Q226" s="133"/>
    </row>
    <row r="227" spans="1:17" s="4" customFormat="1" ht="20.25" customHeight="1" hidden="1">
      <c r="A227" s="23"/>
      <c r="B227" s="35"/>
      <c r="C227" s="55" t="s">
        <v>47</v>
      </c>
      <c r="D227" s="62" t="s">
        <v>159</v>
      </c>
      <c r="E227" s="63" t="s">
        <v>9</v>
      </c>
      <c r="F227" s="63" t="s">
        <v>9</v>
      </c>
      <c r="G227" s="64"/>
      <c r="H227" s="63" t="s">
        <v>50</v>
      </c>
      <c r="I227" s="65"/>
      <c r="J227" s="58">
        <f>J228</f>
        <v>0</v>
      </c>
      <c r="Q227" s="133"/>
    </row>
    <row r="228" spans="1:17" s="4" customFormat="1" ht="0.75" customHeight="1">
      <c r="A228" s="23"/>
      <c r="B228" s="35"/>
      <c r="C228" s="52" t="s">
        <v>60</v>
      </c>
      <c r="D228" s="62" t="s">
        <v>159</v>
      </c>
      <c r="E228" s="63" t="s">
        <v>9</v>
      </c>
      <c r="F228" s="63" t="s">
        <v>9</v>
      </c>
      <c r="G228" s="64"/>
      <c r="H228" s="63" t="s">
        <v>51</v>
      </c>
      <c r="I228" s="65" t="s">
        <v>59</v>
      </c>
      <c r="J228" s="58"/>
      <c r="Q228" s="133"/>
    </row>
    <row r="229" spans="1:17" s="4" customFormat="1" ht="21.75" customHeight="1">
      <c r="A229" s="24"/>
      <c r="B229" s="36"/>
      <c r="C229" s="182" t="s">
        <v>86</v>
      </c>
      <c r="D229" s="183" t="s">
        <v>159</v>
      </c>
      <c r="E229" s="154" t="s">
        <v>99</v>
      </c>
      <c r="F229" s="139"/>
      <c r="G229" s="179"/>
      <c r="H229" s="139"/>
      <c r="I229" s="154"/>
      <c r="J229" s="146">
        <f>J230+J254</f>
        <v>18019.98</v>
      </c>
      <c r="Q229" s="181"/>
    </row>
    <row r="230" spans="1:17" s="4" customFormat="1" ht="22.5" customHeight="1">
      <c r="A230" s="24"/>
      <c r="B230" s="41"/>
      <c r="C230" s="52" t="s">
        <v>145</v>
      </c>
      <c r="D230" s="62" t="s">
        <v>159</v>
      </c>
      <c r="E230" s="63" t="s">
        <v>99</v>
      </c>
      <c r="F230" s="63" t="s">
        <v>104</v>
      </c>
      <c r="G230" s="61"/>
      <c r="H230" s="61"/>
      <c r="I230" s="65"/>
      <c r="J230" s="87">
        <f>J231</f>
        <v>18019.98</v>
      </c>
      <c r="Q230" s="133"/>
    </row>
    <row r="231" spans="1:17" s="4" customFormat="1" ht="36.75" customHeight="1">
      <c r="A231" s="24"/>
      <c r="B231" s="41"/>
      <c r="C231" s="55" t="s">
        <v>34</v>
      </c>
      <c r="D231" s="62" t="s">
        <v>159</v>
      </c>
      <c r="E231" s="63" t="s">
        <v>99</v>
      </c>
      <c r="F231" s="63" t="s">
        <v>104</v>
      </c>
      <c r="G231" s="63"/>
      <c r="H231" s="63" t="s">
        <v>185</v>
      </c>
      <c r="I231" s="65"/>
      <c r="J231" s="117">
        <f>J236+J235</f>
        <v>18019.98</v>
      </c>
      <c r="Q231" s="133"/>
    </row>
    <row r="232" spans="1:17" s="4" customFormat="1" ht="36.75" customHeight="1">
      <c r="A232" s="24"/>
      <c r="B232" s="41"/>
      <c r="C232" s="55" t="s">
        <v>362</v>
      </c>
      <c r="D232" s="62" t="s">
        <v>159</v>
      </c>
      <c r="E232" s="63" t="s">
        <v>99</v>
      </c>
      <c r="F232" s="63" t="s">
        <v>104</v>
      </c>
      <c r="G232" s="63"/>
      <c r="H232" s="63" t="s">
        <v>358</v>
      </c>
      <c r="I232" s="65"/>
      <c r="J232" s="117">
        <f>J235</f>
        <v>100</v>
      </c>
      <c r="Q232" s="133"/>
    </row>
    <row r="233" spans="1:17" s="4" customFormat="1" ht="36.75" customHeight="1">
      <c r="A233" s="24"/>
      <c r="B233" s="41"/>
      <c r="C233" s="55" t="s">
        <v>361</v>
      </c>
      <c r="D233" s="62" t="s">
        <v>159</v>
      </c>
      <c r="E233" s="63" t="s">
        <v>99</v>
      </c>
      <c r="F233" s="63" t="s">
        <v>104</v>
      </c>
      <c r="G233" s="63"/>
      <c r="H233" s="63" t="s">
        <v>359</v>
      </c>
      <c r="I233" s="65"/>
      <c r="J233" s="117">
        <f>J235</f>
        <v>100</v>
      </c>
      <c r="Q233" s="133"/>
    </row>
    <row r="234" spans="1:17" s="4" customFormat="1" ht="26.25" customHeight="1">
      <c r="A234" s="24"/>
      <c r="B234" s="41"/>
      <c r="C234" s="55" t="s">
        <v>82</v>
      </c>
      <c r="D234" s="62" t="s">
        <v>159</v>
      </c>
      <c r="E234" s="63" t="s">
        <v>99</v>
      </c>
      <c r="F234" s="63" t="s">
        <v>104</v>
      </c>
      <c r="G234" s="63"/>
      <c r="H234" s="63" t="s">
        <v>360</v>
      </c>
      <c r="I234" s="65"/>
      <c r="J234" s="117">
        <f>J235</f>
        <v>100</v>
      </c>
      <c r="Q234" s="133"/>
    </row>
    <row r="235" spans="1:17" s="4" customFormat="1" ht="36.75" customHeight="1">
      <c r="A235" s="24"/>
      <c r="B235" s="41"/>
      <c r="C235" s="55" t="s">
        <v>262</v>
      </c>
      <c r="D235" s="62" t="s">
        <v>159</v>
      </c>
      <c r="E235" s="63" t="s">
        <v>99</v>
      </c>
      <c r="F235" s="63" t="s">
        <v>104</v>
      </c>
      <c r="G235" s="63"/>
      <c r="H235" s="63" t="s">
        <v>360</v>
      </c>
      <c r="I235" s="65" t="s">
        <v>59</v>
      </c>
      <c r="J235" s="117">
        <v>100</v>
      </c>
      <c r="Q235" s="133"/>
    </row>
    <row r="236" spans="1:17" s="4" customFormat="1" ht="26.25" customHeight="1">
      <c r="A236" s="24"/>
      <c r="B236" s="41"/>
      <c r="C236" s="52" t="s">
        <v>292</v>
      </c>
      <c r="D236" s="62" t="s">
        <v>159</v>
      </c>
      <c r="E236" s="63" t="s">
        <v>99</v>
      </c>
      <c r="F236" s="63" t="s">
        <v>104</v>
      </c>
      <c r="G236" s="63" t="s">
        <v>87</v>
      </c>
      <c r="H236" s="63" t="s">
        <v>186</v>
      </c>
      <c r="I236" s="65"/>
      <c r="J236" s="117">
        <f>J237+J248+J251+J280</f>
        <v>17919.98</v>
      </c>
      <c r="Q236" s="133"/>
    </row>
    <row r="237" spans="1:17" s="4" customFormat="1" ht="31.5" customHeight="1">
      <c r="A237" s="24"/>
      <c r="B237" s="41"/>
      <c r="C237" s="52" t="s">
        <v>209</v>
      </c>
      <c r="D237" s="62" t="s">
        <v>159</v>
      </c>
      <c r="E237" s="63" t="s">
        <v>99</v>
      </c>
      <c r="F237" s="63" t="s">
        <v>104</v>
      </c>
      <c r="G237" s="63" t="s">
        <v>20</v>
      </c>
      <c r="H237" s="63" t="s">
        <v>187</v>
      </c>
      <c r="I237" s="65"/>
      <c r="J237" s="117">
        <f>J238+J246+J243</f>
        <v>6351.9800000000005</v>
      </c>
      <c r="Q237" s="133"/>
    </row>
    <row r="238" spans="1:17" s="4" customFormat="1" ht="56.25" customHeight="1">
      <c r="A238" s="24"/>
      <c r="B238" s="41"/>
      <c r="C238" s="90" t="s">
        <v>81</v>
      </c>
      <c r="D238" s="62" t="s">
        <v>159</v>
      </c>
      <c r="E238" s="63" t="s">
        <v>99</v>
      </c>
      <c r="F238" s="63" t="s">
        <v>104</v>
      </c>
      <c r="G238" s="63"/>
      <c r="H238" s="63" t="s">
        <v>188</v>
      </c>
      <c r="I238" s="65"/>
      <c r="J238" s="117">
        <f>J239+J240+J241</f>
        <v>5936.9800000000005</v>
      </c>
      <c r="Q238" s="133"/>
    </row>
    <row r="239" spans="1:17" s="4" customFormat="1" ht="62.25" customHeight="1">
      <c r="A239" s="24"/>
      <c r="B239" s="41"/>
      <c r="C239" s="142" t="s">
        <v>57</v>
      </c>
      <c r="D239" s="138" t="s">
        <v>159</v>
      </c>
      <c r="E239" s="139" t="s">
        <v>99</v>
      </c>
      <c r="F239" s="139" t="s">
        <v>104</v>
      </c>
      <c r="G239" s="139" t="s">
        <v>122</v>
      </c>
      <c r="H239" s="139" t="s">
        <v>188</v>
      </c>
      <c r="I239" s="65" t="s">
        <v>58</v>
      </c>
      <c r="J239" s="117">
        <f>5015.3</f>
        <v>5015.3</v>
      </c>
      <c r="Q239" s="133"/>
    </row>
    <row r="240" spans="1:17" s="4" customFormat="1" ht="38.25" customHeight="1">
      <c r="A240" s="24"/>
      <c r="B240" s="41"/>
      <c r="C240" s="52" t="s">
        <v>262</v>
      </c>
      <c r="D240" s="62" t="s">
        <v>159</v>
      </c>
      <c r="E240" s="63" t="s">
        <v>99</v>
      </c>
      <c r="F240" s="63" t="s">
        <v>104</v>
      </c>
      <c r="G240" s="63" t="s">
        <v>122</v>
      </c>
      <c r="H240" s="63" t="s">
        <v>188</v>
      </c>
      <c r="I240" s="65" t="s">
        <v>59</v>
      </c>
      <c r="J240" s="145">
        <f>437.6-100.3+61.68+100+410.9</f>
        <v>909.88</v>
      </c>
      <c r="K240" s="214"/>
      <c r="L240" s="215"/>
      <c r="M240" s="215"/>
      <c r="Q240" s="133"/>
    </row>
    <row r="241" spans="1:17" s="4" customFormat="1" ht="24" customHeight="1">
      <c r="A241" s="24"/>
      <c r="B241" s="41"/>
      <c r="C241" s="137" t="s">
        <v>62</v>
      </c>
      <c r="D241" s="138" t="s">
        <v>159</v>
      </c>
      <c r="E241" s="139" t="s">
        <v>99</v>
      </c>
      <c r="F241" s="139" t="s">
        <v>104</v>
      </c>
      <c r="G241" s="139" t="s">
        <v>122</v>
      </c>
      <c r="H241" s="139" t="s">
        <v>188</v>
      </c>
      <c r="I241" s="140" t="s">
        <v>61</v>
      </c>
      <c r="J241" s="145">
        <v>11.8</v>
      </c>
      <c r="Q241" s="133"/>
    </row>
    <row r="242" spans="1:17" s="4" customFormat="1" ht="33" customHeight="1">
      <c r="A242" s="24"/>
      <c r="B242" s="41"/>
      <c r="C242" s="137" t="s">
        <v>356</v>
      </c>
      <c r="D242" s="138" t="s">
        <v>159</v>
      </c>
      <c r="E242" s="139" t="s">
        <v>99</v>
      </c>
      <c r="F242" s="139" t="s">
        <v>104</v>
      </c>
      <c r="G242" s="139" t="s">
        <v>122</v>
      </c>
      <c r="H242" s="139" t="s">
        <v>357</v>
      </c>
      <c r="I242" s="140"/>
      <c r="J242" s="145">
        <f>J243</f>
        <v>415</v>
      </c>
      <c r="Q242" s="133"/>
    </row>
    <row r="243" spans="1:17" s="4" customFormat="1" ht="41.25" customHeight="1">
      <c r="A243" s="24"/>
      <c r="B243" s="41"/>
      <c r="C243" s="142" t="s">
        <v>262</v>
      </c>
      <c r="D243" s="138" t="s">
        <v>159</v>
      </c>
      <c r="E243" s="139" t="s">
        <v>99</v>
      </c>
      <c r="F243" s="139" t="s">
        <v>104</v>
      </c>
      <c r="G243" s="139"/>
      <c r="H243" s="139" t="s">
        <v>357</v>
      </c>
      <c r="I243" s="140" t="s">
        <v>59</v>
      </c>
      <c r="J243" s="145">
        <f>1450.7-1035.7</f>
        <v>415</v>
      </c>
      <c r="Q243" s="133"/>
    </row>
    <row r="244" spans="1:17" s="4" customFormat="1" ht="6.75" customHeight="1" hidden="1">
      <c r="A244" s="24"/>
      <c r="B244" s="41"/>
      <c r="C244" s="137" t="s">
        <v>313</v>
      </c>
      <c r="D244" s="138" t="s">
        <v>159</v>
      </c>
      <c r="E244" s="139" t="s">
        <v>99</v>
      </c>
      <c r="F244" s="139" t="s">
        <v>104</v>
      </c>
      <c r="G244" s="139"/>
      <c r="H244" s="139" t="s">
        <v>296</v>
      </c>
      <c r="I244" s="140"/>
      <c r="J244" s="145">
        <f>J245</f>
        <v>0</v>
      </c>
      <c r="Q244" s="133"/>
    </row>
    <row r="245" spans="1:17" s="4" customFormat="1" ht="6.75" customHeight="1" hidden="1">
      <c r="A245" s="24"/>
      <c r="B245" s="41"/>
      <c r="C245" s="142" t="s">
        <v>57</v>
      </c>
      <c r="D245" s="138" t="s">
        <v>159</v>
      </c>
      <c r="E245" s="139" t="s">
        <v>99</v>
      </c>
      <c r="F245" s="139" t="s">
        <v>104</v>
      </c>
      <c r="G245" s="139"/>
      <c r="H245" s="139" t="s">
        <v>297</v>
      </c>
      <c r="I245" s="140" t="s">
        <v>58</v>
      </c>
      <c r="J245" s="145">
        <v>0</v>
      </c>
      <c r="Q245" s="133"/>
    </row>
    <row r="246" spans="1:17" s="4" customFormat="1" ht="6.75" customHeight="1" hidden="1">
      <c r="A246" s="24"/>
      <c r="B246" s="41"/>
      <c r="C246" s="137" t="s">
        <v>82</v>
      </c>
      <c r="D246" s="138" t="s">
        <v>159</v>
      </c>
      <c r="E246" s="139" t="s">
        <v>99</v>
      </c>
      <c r="F246" s="139" t="s">
        <v>104</v>
      </c>
      <c r="G246" s="139"/>
      <c r="H246" s="139" t="s">
        <v>297</v>
      </c>
      <c r="I246" s="140"/>
      <c r="J246" s="168">
        <f>J247</f>
        <v>0</v>
      </c>
      <c r="Q246" s="133"/>
    </row>
    <row r="247" spans="1:17" s="4" customFormat="1" ht="6.75" customHeight="1" hidden="1">
      <c r="A247" s="24"/>
      <c r="B247" s="41"/>
      <c r="C247" s="142" t="s">
        <v>57</v>
      </c>
      <c r="D247" s="138" t="s">
        <v>159</v>
      </c>
      <c r="E247" s="139" t="s">
        <v>99</v>
      </c>
      <c r="F247" s="139" t="s">
        <v>104</v>
      </c>
      <c r="G247" s="139" t="s">
        <v>122</v>
      </c>
      <c r="H247" s="139" t="s">
        <v>189</v>
      </c>
      <c r="I247" s="140" t="s">
        <v>58</v>
      </c>
      <c r="J247" s="168">
        <f>47-47</f>
        <v>0</v>
      </c>
      <c r="Q247" s="133"/>
    </row>
    <row r="248" spans="1:17" s="166" customFormat="1" ht="35.25" customHeight="1">
      <c r="A248" s="165"/>
      <c r="B248" s="41"/>
      <c r="C248" s="142" t="s">
        <v>211</v>
      </c>
      <c r="D248" s="138" t="s">
        <v>159</v>
      </c>
      <c r="E248" s="139" t="s">
        <v>99</v>
      </c>
      <c r="F248" s="139" t="s">
        <v>104</v>
      </c>
      <c r="G248" s="139"/>
      <c r="H248" s="139" t="s">
        <v>210</v>
      </c>
      <c r="I248" s="140"/>
      <c r="J248" s="168">
        <f>J249</f>
        <v>60.699999999999996</v>
      </c>
      <c r="Q248" s="167"/>
    </row>
    <row r="249" spans="1:17" s="4" customFormat="1" ht="26.25" customHeight="1">
      <c r="A249" s="24"/>
      <c r="B249" s="41"/>
      <c r="C249" s="142" t="s">
        <v>82</v>
      </c>
      <c r="D249" s="138" t="s">
        <v>159</v>
      </c>
      <c r="E249" s="139" t="s">
        <v>99</v>
      </c>
      <c r="F249" s="139" t="s">
        <v>104</v>
      </c>
      <c r="G249" s="139"/>
      <c r="H249" s="139" t="s">
        <v>212</v>
      </c>
      <c r="I249" s="140"/>
      <c r="J249" s="168">
        <f>J250</f>
        <v>60.699999999999996</v>
      </c>
      <c r="Q249" s="133"/>
    </row>
    <row r="250" spans="1:17" s="166" customFormat="1" ht="36" customHeight="1">
      <c r="A250" s="165"/>
      <c r="B250" s="41"/>
      <c r="C250" s="137" t="s">
        <v>262</v>
      </c>
      <c r="D250" s="138" t="s">
        <v>159</v>
      </c>
      <c r="E250" s="139" t="s">
        <v>99</v>
      </c>
      <c r="F250" s="139" t="s">
        <v>104</v>
      </c>
      <c r="G250" s="139"/>
      <c r="H250" s="139" t="s">
        <v>212</v>
      </c>
      <c r="I250" s="140" t="s">
        <v>59</v>
      </c>
      <c r="J250" s="168">
        <f>40+18.3+2.4</f>
        <v>60.699999999999996</v>
      </c>
      <c r="Q250" s="167"/>
    </row>
    <row r="251" spans="1:17" s="4" customFormat="1" ht="40.5" customHeight="1" hidden="1">
      <c r="A251" s="24"/>
      <c r="B251" s="161"/>
      <c r="C251" s="52" t="s">
        <v>214</v>
      </c>
      <c r="D251" s="62" t="s">
        <v>159</v>
      </c>
      <c r="E251" s="63" t="s">
        <v>99</v>
      </c>
      <c r="F251" s="63" t="s">
        <v>104</v>
      </c>
      <c r="G251" s="63" t="s">
        <v>122</v>
      </c>
      <c r="H251" s="63" t="s">
        <v>212</v>
      </c>
      <c r="I251" s="65"/>
      <c r="J251" s="116">
        <f>J252</f>
        <v>60</v>
      </c>
      <c r="Q251" s="133"/>
    </row>
    <row r="252" spans="1:17" s="4" customFormat="1" ht="45.75" customHeight="1">
      <c r="A252" s="24"/>
      <c r="B252" s="41"/>
      <c r="C252" s="55" t="s">
        <v>279</v>
      </c>
      <c r="D252" s="62" t="s">
        <v>159</v>
      </c>
      <c r="E252" s="63" t="s">
        <v>99</v>
      </c>
      <c r="F252" s="63" t="s">
        <v>104</v>
      </c>
      <c r="G252" s="63"/>
      <c r="H252" s="63" t="s">
        <v>213</v>
      </c>
      <c r="I252" s="63"/>
      <c r="J252" s="58">
        <f>J253</f>
        <v>60</v>
      </c>
      <c r="Q252" s="133"/>
    </row>
    <row r="253" spans="1:17" s="4" customFormat="1" ht="37.5" customHeight="1">
      <c r="A253" s="24"/>
      <c r="B253" s="41"/>
      <c r="C253" s="73" t="s">
        <v>64</v>
      </c>
      <c r="D253" s="62" t="s">
        <v>159</v>
      </c>
      <c r="E253" s="63" t="s">
        <v>99</v>
      </c>
      <c r="F253" s="63" t="s">
        <v>104</v>
      </c>
      <c r="G253" s="63"/>
      <c r="H253" s="63" t="s">
        <v>215</v>
      </c>
      <c r="I253" s="63" t="s">
        <v>63</v>
      </c>
      <c r="J253" s="58">
        <v>60</v>
      </c>
      <c r="Q253" s="133"/>
    </row>
    <row r="254" spans="1:17" s="4" customFormat="1" ht="21.75" customHeight="1" hidden="1">
      <c r="A254" s="24"/>
      <c r="B254" s="41"/>
      <c r="C254" s="52" t="s">
        <v>115</v>
      </c>
      <c r="D254" s="62" t="s">
        <v>159</v>
      </c>
      <c r="E254" s="63" t="s">
        <v>99</v>
      </c>
      <c r="F254" s="63" t="s">
        <v>104</v>
      </c>
      <c r="G254" s="63"/>
      <c r="H254" s="63" t="s">
        <v>215</v>
      </c>
      <c r="I254" s="68"/>
      <c r="J254" s="84">
        <f>J255</f>
        <v>0</v>
      </c>
      <c r="Q254" s="133"/>
    </row>
    <row r="255" spans="1:17" s="4" customFormat="1" ht="37.5" customHeight="1" hidden="1">
      <c r="A255" s="24"/>
      <c r="B255" s="41"/>
      <c r="C255" s="55" t="s">
        <v>34</v>
      </c>
      <c r="D255" s="62" t="s">
        <v>159</v>
      </c>
      <c r="E255" s="63" t="s">
        <v>99</v>
      </c>
      <c r="F255" s="63" t="s">
        <v>104</v>
      </c>
      <c r="G255" s="63"/>
      <c r="H255" s="63"/>
      <c r="I255" s="66"/>
      <c r="J255" s="58">
        <f>J256</f>
        <v>0</v>
      </c>
      <c r="Q255" s="133"/>
    </row>
    <row r="256" spans="1:17" s="4" customFormat="1" ht="22.5" customHeight="1" hidden="1">
      <c r="A256" s="24"/>
      <c r="B256" s="41"/>
      <c r="C256" s="52" t="s">
        <v>292</v>
      </c>
      <c r="D256" s="62" t="s">
        <v>159</v>
      </c>
      <c r="E256" s="63" t="s">
        <v>99</v>
      </c>
      <c r="F256" s="63" t="s">
        <v>108</v>
      </c>
      <c r="G256" s="63"/>
      <c r="H256" s="63" t="s">
        <v>185</v>
      </c>
      <c r="I256" s="66"/>
      <c r="J256" s="58">
        <f>J257</f>
        <v>0</v>
      </c>
      <c r="Q256" s="133"/>
    </row>
    <row r="257" spans="1:17" s="4" customFormat="1" ht="33.75" customHeight="1" hidden="1">
      <c r="A257" s="24"/>
      <c r="B257" s="41"/>
      <c r="C257" s="90" t="s">
        <v>317</v>
      </c>
      <c r="D257" s="62" t="s">
        <v>159</v>
      </c>
      <c r="E257" s="63" t="s">
        <v>99</v>
      </c>
      <c r="F257" s="63" t="s">
        <v>108</v>
      </c>
      <c r="G257" s="63"/>
      <c r="H257" s="63" t="s">
        <v>186</v>
      </c>
      <c r="I257" s="66"/>
      <c r="J257" s="58">
        <f>J258</f>
        <v>0</v>
      </c>
      <c r="Q257" s="133"/>
    </row>
    <row r="258" spans="1:17" s="4" customFormat="1" ht="19.5" customHeight="1" hidden="1">
      <c r="A258" s="24"/>
      <c r="B258" s="41"/>
      <c r="C258" s="73" t="s">
        <v>82</v>
      </c>
      <c r="D258" s="62" t="s">
        <v>159</v>
      </c>
      <c r="E258" s="63" t="s">
        <v>99</v>
      </c>
      <c r="F258" s="63" t="s">
        <v>108</v>
      </c>
      <c r="G258" s="63" t="s">
        <v>171</v>
      </c>
      <c r="H258" s="63" t="s">
        <v>315</v>
      </c>
      <c r="I258" s="66"/>
      <c r="J258" s="84">
        <f>J259</f>
        <v>0</v>
      </c>
      <c r="Q258" s="133"/>
    </row>
    <row r="259" spans="1:17" s="4" customFormat="1" ht="39.75" customHeight="1" hidden="1">
      <c r="A259" s="24"/>
      <c r="B259" s="41"/>
      <c r="C259" s="52" t="s">
        <v>262</v>
      </c>
      <c r="D259" s="62" t="s">
        <v>159</v>
      </c>
      <c r="E259" s="63" t="s">
        <v>99</v>
      </c>
      <c r="F259" s="63" t="s">
        <v>108</v>
      </c>
      <c r="G259" s="63" t="s">
        <v>171</v>
      </c>
      <c r="H259" s="63" t="s">
        <v>316</v>
      </c>
      <c r="I259" s="66" t="s">
        <v>59</v>
      </c>
      <c r="J259" s="84">
        <v>0</v>
      </c>
      <c r="Q259" s="133"/>
    </row>
    <row r="260" spans="1:17" s="4" customFormat="1" ht="18" customHeight="1" hidden="1">
      <c r="A260" s="23"/>
      <c r="B260" s="36">
        <v>9</v>
      </c>
      <c r="C260" s="102" t="s">
        <v>135</v>
      </c>
      <c r="D260" s="62" t="s">
        <v>159</v>
      </c>
      <c r="E260" s="63" t="s">
        <v>99</v>
      </c>
      <c r="F260" s="63" t="s">
        <v>108</v>
      </c>
      <c r="G260" s="63"/>
      <c r="H260" s="63" t="s">
        <v>316</v>
      </c>
      <c r="I260" s="61"/>
      <c r="J260" s="124">
        <f>J267</f>
        <v>0</v>
      </c>
      <c r="Q260" s="133"/>
    </row>
    <row r="261" spans="1:17" s="4" customFormat="1" ht="18.75" hidden="1">
      <c r="A261" s="23"/>
      <c r="B261" s="35"/>
      <c r="C261" s="56" t="s">
        <v>148</v>
      </c>
      <c r="D261" s="62" t="s">
        <v>159</v>
      </c>
      <c r="E261" s="63" t="s">
        <v>99</v>
      </c>
      <c r="F261" s="63" t="s">
        <v>108</v>
      </c>
      <c r="G261" s="60"/>
      <c r="H261" s="60"/>
      <c r="I261" s="65"/>
      <c r="J261" s="121"/>
      <c r="Q261" s="133"/>
    </row>
    <row r="262" spans="1:17" s="5" customFormat="1" ht="18.75" hidden="1">
      <c r="A262" s="23"/>
      <c r="B262" s="35"/>
      <c r="C262" s="56" t="s">
        <v>160</v>
      </c>
      <c r="D262" s="60" t="s">
        <v>159</v>
      </c>
      <c r="E262" s="60" t="s">
        <v>98</v>
      </c>
      <c r="F262" s="60"/>
      <c r="G262" s="62"/>
      <c r="H262" s="62"/>
      <c r="I262" s="65"/>
      <c r="J262" s="121"/>
      <c r="Q262" s="134"/>
    </row>
    <row r="263" spans="1:17" s="5" customFormat="1" ht="37.5" hidden="1">
      <c r="A263" s="23"/>
      <c r="B263" s="35"/>
      <c r="C263" s="56" t="s">
        <v>162</v>
      </c>
      <c r="D263" s="62" t="s">
        <v>159</v>
      </c>
      <c r="E263" s="62" t="s">
        <v>98</v>
      </c>
      <c r="F263" s="62" t="s">
        <v>104</v>
      </c>
      <c r="G263" s="62" t="s">
        <v>161</v>
      </c>
      <c r="H263" s="62"/>
      <c r="I263" s="65"/>
      <c r="J263" s="121"/>
      <c r="Q263" s="134"/>
    </row>
    <row r="264" spans="1:17" s="5" customFormat="1" ht="56.25" hidden="1">
      <c r="A264" s="23"/>
      <c r="B264" s="35"/>
      <c r="C264" s="56" t="s">
        <v>10</v>
      </c>
      <c r="D264" s="62" t="s">
        <v>159</v>
      </c>
      <c r="E264" s="62" t="s">
        <v>98</v>
      </c>
      <c r="F264" s="62" t="s">
        <v>104</v>
      </c>
      <c r="G264" s="62" t="s">
        <v>163</v>
      </c>
      <c r="H264" s="62"/>
      <c r="I264" s="65"/>
      <c r="J264" s="121"/>
      <c r="Q264" s="134"/>
    </row>
    <row r="265" spans="1:17" s="5" customFormat="1" ht="37.5" hidden="1">
      <c r="A265" s="23"/>
      <c r="B265" s="35"/>
      <c r="C265" s="56" t="s">
        <v>151</v>
      </c>
      <c r="D265" s="62" t="s">
        <v>159</v>
      </c>
      <c r="E265" s="62" t="s">
        <v>98</v>
      </c>
      <c r="F265" s="62" t="s">
        <v>104</v>
      </c>
      <c r="G265" s="62" t="s">
        <v>172</v>
      </c>
      <c r="H265" s="62"/>
      <c r="I265" s="65"/>
      <c r="J265" s="121"/>
      <c r="Q265" s="134"/>
    </row>
    <row r="266" spans="1:17" s="5" customFormat="1" ht="21" customHeight="1" hidden="1">
      <c r="A266" s="23"/>
      <c r="B266" s="35"/>
      <c r="C266" s="52" t="s">
        <v>153</v>
      </c>
      <c r="D266" s="62" t="s">
        <v>159</v>
      </c>
      <c r="E266" s="62" t="s">
        <v>98</v>
      </c>
      <c r="F266" s="62" t="s">
        <v>104</v>
      </c>
      <c r="G266" s="62" t="s">
        <v>172</v>
      </c>
      <c r="H266" s="62" t="s">
        <v>150</v>
      </c>
      <c r="I266" s="65"/>
      <c r="J266" s="121"/>
      <c r="Q266" s="134"/>
    </row>
    <row r="267" spans="1:17" s="54" customFormat="1" ht="23.25" customHeight="1" hidden="1">
      <c r="A267" s="50"/>
      <c r="B267" s="35"/>
      <c r="C267" s="52" t="s">
        <v>3</v>
      </c>
      <c r="D267" s="62" t="s">
        <v>159</v>
      </c>
      <c r="E267" s="62" t="s">
        <v>98</v>
      </c>
      <c r="F267" s="62" t="s">
        <v>104</v>
      </c>
      <c r="G267" s="62" t="s">
        <v>172</v>
      </c>
      <c r="H267" s="68" t="s">
        <v>152</v>
      </c>
      <c r="I267" s="65"/>
      <c r="J267" s="121">
        <f>J272</f>
        <v>0</v>
      </c>
      <c r="Q267" s="134"/>
    </row>
    <row r="268" spans="1:17" s="54" customFormat="1" ht="16.5" customHeight="1" hidden="1">
      <c r="A268" s="50"/>
      <c r="B268" s="35"/>
      <c r="C268" s="55" t="s">
        <v>22</v>
      </c>
      <c r="D268" s="62" t="s">
        <v>159</v>
      </c>
      <c r="E268" s="62" t="s">
        <v>98</v>
      </c>
      <c r="F268" s="62" t="s">
        <v>104</v>
      </c>
      <c r="G268" s="62"/>
      <c r="H268" s="68"/>
      <c r="I268" s="65"/>
      <c r="J268" s="123"/>
      <c r="Q268" s="134"/>
    </row>
    <row r="269" spans="1:17" s="54" customFormat="1" ht="21" customHeight="1" hidden="1">
      <c r="A269" s="50"/>
      <c r="B269" s="35"/>
      <c r="C269" s="52" t="s">
        <v>52</v>
      </c>
      <c r="D269" s="62" t="s">
        <v>159</v>
      </c>
      <c r="E269" s="62" t="s">
        <v>98</v>
      </c>
      <c r="F269" s="62" t="s">
        <v>105</v>
      </c>
      <c r="G269" s="62"/>
      <c r="H269" s="68" t="s">
        <v>21</v>
      </c>
      <c r="I269" s="65"/>
      <c r="J269" s="121"/>
      <c r="Q269" s="134"/>
    </row>
    <row r="270" spans="1:17" s="54" customFormat="1" ht="68.25" customHeight="1" hidden="1">
      <c r="A270" s="50"/>
      <c r="B270" s="35"/>
      <c r="C270" s="52" t="s">
        <v>5</v>
      </c>
      <c r="D270" s="62" t="s">
        <v>159</v>
      </c>
      <c r="E270" s="62" t="s">
        <v>98</v>
      </c>
      <c r="F270" s="62" t="s">
        <v>105</v>
      </c>
      <c r="G270" s="62" t="s">
        <v>4</v>
      </c>
      <c r="H270" s="68" t="s">
        <v>53</v>
      </c>
      <c r="I270" s="65" t="s">
        <v>26</v>
      </c>
      <c r="J270" s="123" t="s">
        <v>24</v>
      </c>
      <c r="Q270" s="134"/>
    </row>
    <row r="271" spans="1:17" s="54" customFormat="1" ht="3" customHeight="1" hidden="1">
      <c r="A271" s="50"/>
      <c r="B271" s="35"/>
      <c r="C271" s="56" t="s">
        <v>10</v>
      </c>
      <c r="D271" s="62" t="s">
        <v>159</v>
      </c>
      <c r="E271" s="62" t="s">
        <v>98</v>
      </c>
      <c r="F271" s="62" t="s">
        <v>105</v>
      </c>
      <c r="G271" s="62" t="s">
        <v>6</v>
      </c>
      <c r="H271" s="68" t="s">
        <v>23</v>
      </c>
      <c r="I271" s="65" t="s">
        <v>27</v>
      </c>
      <c r="J271" s="123" t="s">
        <v>24</v>
      </c>
      <c r="Q271" s="134"/>
    </row>
    <row r="272" spans="1:17" s="54" customFormat="1" ht="42" customHeight="1" hidden="1">
      <c r="A272" s="50"/>
      <c r="B272" s="35"/>
      <c r="C272" s="52" t="s">
        <v>35</v>
      </c>
      <c r="D272" s="62" t="s">
        <v>159</v>
      </c>
      <c r="E272" s="62" t="s">
        <v>98</v>
      </c>
      <c r="F272" s="62" t="s">
        <v>105</v>
      </c>
      <c r="G272" s="62" t="s">
        <v>172</v>
      </c>
      <c r="H272" s="68" t="s">
        <v>25</v>
      </c>
      <c r="I272" s="65"/>
      <c r="J272" s="122">
        <f>J273</f>
        <v>0</v>
      </c>
      <c r="Q272" s="134"/>
    </row>
    <row r="273" spans="1:17" s="5" customFormat="1" ht="19.5" customHeight="1" hidden="1">
      <c r="A273" s="23"/>
      <c r="B273" s="35"/>
      <c r="C273" s="52" t="s">
        <v>292</v>
      </c>
      <c r="D273" s="62" t="s">
        <v>159</v>
      </c>
      <c r="E273" s="62" t="s">
        <v>98</v>
      </c>
      <c r="F273" s="62" t="s">
        <v>105</v>
      </c>
      <c r="G273" s="62"/>
      <c r="H273" s="63" t="s">
        <v>190</v>
      </c>
      <c r="I273" s="65"/>
      <c r="J273" s="122">
        <f>J274</f>
        <v>0</v>
      </c>
      <c r="Q273" s="134"/>
    </row>
    <row r="274" spans="1:17" s="5" customFormat="1" ht="38.25" customHeight="1" hidden="1">
      <c r="A274" s="23"/>
      <c r="B274" s="35"/>
      <c r="C274" s="52" t="s">
        <v>308</v>
      </c>
      <c r="D274" s="62" t="s">
        <v>159</v>
      </c>
      <c r="E274" s="62" t="s">
        <v>98</v>
      </c>
      <c r="F274" s="62" t="s">
        <v>105</v>
      </c>
      <c r="G274" s="62" t="s">
        <v>172</v>
      </c>
      <c r="H274" s="63" t="s">
        <v>191</v>
      </c>
      <c r="I274" s="65"/>
      <c r="J274" s="122">
        <f>J275</f>
        <v>0</v>
      </c>
      <c r="Q274" s="134"/>
    </row>
    <row r="275" spans="1:17" s="5" customFormat="1" ht="38.25" customHeight="1" hidden="1">
      <c r="A275" s="23"/>
      <c r="B275" s="35"/>
      <c r="C275" s="91" t="s">
        <v>83</v>
      </c>
      <c r="D275" s="62" t="s">
        <v>159</v>
      </c>
      <c r="E275" s="62" t="s">
        <v>98</v>
      </c>
      <c r="F275" s="62" t="s">
        <v>105</v>
      </c>
      <c r="G275" s="62"/>
      <c r="H275" s="63" t="s">
        <v>216</v>
      </c>
      <c r="I275" s="65"/>
      <c r="J275" s="121">
        <f>J276+J277</f>
        <v>0</v>
      </c>
      <c r="Q275" s="134"/>
    </row>
    <row r="276" spans="1:17" s="5" customFormat="1" ht="58.5" customHeight="1" hidden="1">
      <c r="A276" s="23"/>
      <c r="B276" s="35"/>
      <c r="C276" s="73" t="s">
        <v>57</v>
      </c>
      <c r="D276" s="62" t="s">
        <v>159</v>
      </c>
      <c r="E276" s="62" t="s">
        <v>98</v>
      </c>
      <c r="F276" s="62" t="s">
        <v>105</v>
      </c>
      <c r="G276" s="67" t="s">
        <v>6</v>
      </c>
      <c r="H276" s="63" t="s">
        <v>217</v>
      </c>
      <c r="I276" s="65" t="s">
        <v>58</v>
      </c>
      <c r="J276" s="121">
        <f>115.3-115.3</f>
        <v>0</v>
      </c>
      <c r="Q276" s="134"/>
    </row>
    <row r="277" spans="1:17" s="5" customFormat="1" ht="39.75" customHeight="1" hidden="1">
      <c r="A277" s="23"/>
      <c r="B277" s="35"/>
      <c r="C277" s="52" t="s">
        <v>262</v>
      </c>
      <c r="D277" s="67" t="s">
        <v>159</v>
      </c>
      <c r="E277" s="67" t="s">
        <v>98</v>
      </c>
      <c r="F277" s="67" t="s">
        <v>105</v>
      </c>
      <c r="G277" s="67" t="s">
        <v>6</v>
      </c>
      <c r="H277" s="63" t="s">
        <v>217</v>
      </c>
      <c r="I277" s="65" t="s">
        <v>59</v>
      </c>
      <c r="J277" s="121">
        <f>5-5</f>
        <v>0</v>
      </c>
      <c r="Q277" s="134"/>
    </row>
    <row r="278" spans="1:17" s="5" customFormat="1" ht="39.75" customHeight="1">
      <c r="A278" s="23"/>
      <c r="B278" s="169"/>
      <c r="C278" s="137" t="s">
        <v>347</v>
      </c>
      <c r="D278" s="138" t="s">
        <v>159</v>
      </c>
      <c r="E278" s="139" t="s">
        <v>99</v>
      </c>
      <c r="F278" s="139" t="s">
        <v>104</v>
      </c>
      <c r="G278" s="139"/>
      <c r="H278" s="139" t="s">
        <v>350</v>
      </c>
      <c r="I278" s="140"/>
      <c r="J278" s="145">
        <f>J280</f>
        <v>11447.3</v>
      </c>
      <c r="Q278" s="134"/>
    </row>
    <row r="279" spans="1:17" s="5" customFormat="1" ht="39.75" customHeight="1">
      <c r="A279" s="23"/>
      <c r="B279" s="169"/>
      <c r="C279" s="137" t="s">
        <v>348</v>
      </c>
      <c r="D279" s="138" t="s">
        <v>159</v>
      </c>
      <c r="E279" s="139" t="s">
        <v>99</v>
      </c>
      <c r="F279" s="139" t="s">
        <v>104</v>
      </c>
      <c r="G279" s="139" t="s">
        <v>122</v>
      </c>
      <c r="H279" s="139" t="s">
        <v>346</v>
      </c>
      <c r="I279" s="140"/>
      <c r="J279" s="145">
        <f>J280</f>
        <v>11447.3</v>
      </c>
      <c r="Q279" s="134"/>
    </row>
    <row r="280" spans="1:17" s="5" customFormat="1" ht="39.75" customHeight="1">
      <c r="A280" s="23"/>
      <c r="B280" s="41"/>
      <c r="C280" s="137" t="s">
        <v>262</v>
      </c>
      <c r="D280" s="138" t="s">
        <v>159</v>
      </c>
      <c r="E280" s="139" t="s">
        <v>99</v>
      </c>
      <c r="F280" s="139" t="s">
        <v>104</v>
      </c>
      <c r="G280" s="139" t="s">
        <v>122</v>
      </c>
      <c r="H280" s="139" t="s">
        <v>346</v>
      </c>
      <c r="I280" s="140" t="s">
        <v>59</v>
      </c>
      <c r="J280" s="145">
        <f>11347+100.3</f>
        <v>11447.3</v>
      </c>
      <c r="Q280" s="134"/>
    </row>
    <row r="281" spans="1:17" s="5" customFormat="1" ht="23.25" customHeight="1">
      <c r="A281" s="23"/>
      <c r="B281" s="35"/>
      <c r="C281" s="110" t="s">
        <v>132</v>
      </c>
      <c r="D281" s="67"/>
      <c r="E281" s="67"/>
      <c r="F281" s="67"/>
      <c r="G281" s="67"/>
      <c r="H281" s="63"/>
      <c r="I281" s="111"/>
      <c r="J281" s="88">
        <f>J21</f>
        <v>209145.47199999998</v>
      </c>
      <c r="Q281" s="134"/>
    </row>
    <row r="282" spans="3:10" ht="36.75" customHeight="1" hidden="1">
      <c r="C282" s="27"/>
      <c r="D282" s="67"/>
      <c r="E282" s="63"/>
      <c r="F282" s="63"/>
      <c r="I282" s="33"/>
      <c r="J282" s="34"/>
    </row>
    <row r="283" spans="3:10" ht="2.25" customHeight="1">
      <c r="C283" s="27"/>
      <c r="G283" s="32"/>
      <c r="H283" s="32"/>
      <c r="I283" s="33"/>
      <c r="J283" s="34"/>
    </row>
    <row r="284" spans="1:8" ht="18.75" hidden="1">
      <c r="A284" s="15" t="s">
        <v>156</v>
      </c>
      <c r="B284" s="15"/>
      <c r="C284" s="16"/>
      <c r="D284" s="10"/>
      <c r="E284" s="32"/>
      <c r="F284" s="32"/>
      <c r="G284" s="32"/>
      <c r="H284" s="32"/>
    </row>
    <row r="285" spans="1:6" ht="81.75" customHeight="1">
      <c r="A285" s="20" t="s">
        <v>154</v>
      </c>
      <c r="B285" s="15" t="s">
        <v>310</v>
      </c>
      <c r="D285" s="10"/>
      <c r="E285" s="32"/>
      <c r="F285" s="32"/>
    </row>
    <row r="286" spans="1:10" ht="19.5" customHeight="1">
      <c r="A286" s="11" t="s">
        <v>155</v>
      </c>
      <c r="B286" s="20" t="s">
        <v>309</v>
      </c>
      <c r="J286" s="34"/>
    </row>
    <row r="287" spans="2:10" ht="19.5" customHeight="1">
      <c r="B287" s="11" t="s">
        <v>155</v>
      </c>
      <c r="J287" s="34" t="s">
        <v>70</v>
      </c>
    </row>
  </sheetData>
  <sheetProtection/>
  <mergeCells count="20">
    <mergeCell ref="K240:M240"/>
    <mergeCell ref="K44:P44"/>
    <mergeCell ref="D9:J9"/>
    <mergeCell ref="D1:J1"/>
    <mergeCell ref="D2:J2"/>
    <mergeCell ref="D3:J3"/>
    <mergeCell ref="D4:J4"/>
    <mergeCell ref="H18:H19"/>
    <mergeCell ref="I18:I19"/>
    <mergeCell ref="B15:J15"/>
    <mergeCell ref="I17:J17"/>
    <mergeCell ref="D12:J12"/>
    <mergeCell ref="D10:J10"/>
    <mergeCell ref="D11:J11"/>
    <mergeCell ref="A18:A19"/>
    <mergeCell ref="B18:B19"/>
    <mergeCell ref="C18:C19"/>
    <mergeCell ref="D18:D19"/>
    <mergeCell ref="E18:E19"/>
    <mergeCell ref="F18:F19"/>
  </mergeCells>
  <printOptions/>
  <pageMargins left="1.1811023622047245" right="0" top="0.7874015748031497" bottom="0.5905511811023623" header="0" footer="0"/>
  <pageSetup blackAndWhite="1" fitToHeight="0" fitToWidth="1" horizontalDpi="600" verticalDpi="600" orientation="portrait" paperSize="9" scale="60" r:id="rId1"/>
  <rowBreaks count="3" manualBreakCount="3">
    <brk id="49" min="1" max="9" man="1"/>
    <brk id="103" min="1" max="9" man="1"/>
    <brk id="19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1</cp:lastModifiedBy>
  <cp:lastPrinted>2020-11-15T15:04:08Z</cp:lastPrinted>
  <dcterms:created xsi:type="dcterms:W3CDTF">2002-09-30T07:49:23Z</dcterms:created>
  <dcterms:modified xsi:type="dcterms:W3CDTF">2020-11-17T13:17:13Z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