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0"/>
  </bookViews>
  <sheets>
    <sheet name="прил 4 (Рз,ПР)" sheetId="1" r:id="rId1"/>
    <sheet name="прил 5 (ЦСР,ВР)" sheetId="2" r:id="rId2"/>
    <sheet name="прил 6 (ведомст.)" sheetId="3" r:id="rId3"/>
    <sheet name="прил.7(источники)" sheetId="4" r:id="rId4"/>
    <sheet name="Лист1" sheetId="5" r:id="rId5"/>
  </sheets>
  <definedNames>
    <definedName name="Z_168CADD9_CFDC_4445_BFE6_DAD4B9423C72_.wvu.FilterData" localSheetId="1" hidden="1">'прил 5 (ЦСР,ВР)'!$C$16:$E$184</definedName>
    <definedName name="Z_168CADD9_CFDC_4445_BFE6_DAD4B9423C72_.wvu.FilterData" localSheetId="2" hidden="1">'прил 6 (ведомст.)'!$C$18:$H$257</definedName>
    <definedName name="Z_1F25B6A1_C9F7_11D8_A2FD_006098EF8B30_.wvu.FilterData" localSheetId="1" hidden="1">'прил 5 (ЦСР,ВР)'!$C$16:$E$184</definedName>
    <definedName name="Z_1F25B6A1_C9F7_11D8_A2FD_006098EF8B30_.wvu.FilterData" localSheetId="2" hidden="1">'прил 6 (ведомст.)'!$C$18:$H$257</definedName>
    <definedName name="Z_29D950F2_21ED_48E6_BFC6_87DD89E0125A_.wvu.FilterData" localSheetId="1" hidden="1">'прил 5 (ЦСР,ВР)'!$C$16:$E$184</definedName>
    <definedName name="Z_29D950F2_21ED_48E6_BFC6_87DD89E0125A_.wvu.FilterData" localSheetId="2" hidden="1">'прил 6 (ведомст.)'!$C$18:$H$257</definedName>
    <definedName name="Z_2CA7FCD5_27A5_4474_9D49_7A7E23BD2FF9_.wvu.FilterData" localSheetId="1" hidden="1">'прил 5 (ЦСР,ВР)'!$C$16:$E$184</definedName>
    <definedName name="Z_2CA7FCD5_27A5_4474_9D49_7A7E23BD2FF9_.wvu.FilterData" localSheetId="2" hidden="1">'прил 6 (ведомст.)'!$C$18:$H$257</definedName>
    <definedName name="Z_48E28AC5_4E0A_4FBA_AE6D_340F9E8D4B3C_.wvu.FilterData" localSheetId="1" hidden="1">'прил 5 (ЦСР,ВР)'!$C$16:$E$184</definedName>
    <definedName name="Z_48E28AC5_4E0A_4FBA_AE6D_340F9E8D4B3C_.wvu.FilterData" localSheetId="2" hidden="1">'прил 6 (ведомст.)'!$C$18:$H$257</definedName>
    <definedName name="Z_6398E0F2_3205_40F4_BF0A_C9F4D0DA9A75_.wvu.FilterData" localSheetId="1" hidden="1">'прил 5 (ЦСР,ВР)'!$C$16:$E$184</definedName>
    <definedName name="Z_6398E0F2_3205_40F4_BF0A_C9F4D0DA9A75_.wvu.FilterData" localSheetId="2" hidden="1">'прил 6 (ведомст.)'!$C$18:$H$257</definedName>
    <definedName name="Z_64DF1B77_0EDD_4B56_A91C_5E003BE599EF_.wvu.FilterData" localSheetId="1" hidden="1">'прил 5 (ЦСР,ВР)'!$C$16:$E$184</definedName>
    <definedName name="Z_64DF1B77_0EDD_4B56_A91C_5E003BE599EF_.wvu.FilterData" localSheetId="2" hidden="1">'прил 6 (ведомст.)'!$C$18:$H$257</definedName>
    <definedName name="Z_6786C020_BCF1_463A_B3E9_7DE69D46EAB3_.wvu.FilterData" localSheetId="1" hidden="1">'прил 5 (ЦСР,ВР)'!$C$16:$E$184</definedName>
    <definedName name="Z_6786C020_BCF1_463A_B3E9_7DE69D46EAB3_.wvu.FilterData" localSheetId="2" hidden="1">'прил 6 (ведомст.)'!$C$18:$H$257</definedName>
    <definedName name="Z_8E2E7D81_C767_11D8_A2FD_006098EF8B30_.wvu.FilterData" localSheetId="1" hidden="1">'прил 5 (ЦСР,ВР)'!$C$16:$E$184</definedName>
    <definedName name="Z_8E2E7D81_C767_11D8_A2FD_006098EF8B30_.wvu.FilterData" localSheetId="2" hidden="1">'прил 6 (ведомст.)'!$C$18:$H$257</definedName>
    <definedName name="Z_97D0CDFA_8A34_4B3C_BA32_D4F0E3218B75_.wvu.FilterData" localSheetId="1" hidden="1">'прил 5 (ЦСР,ВР)'!$C$16:$E$184</definedName>
    <definedName name="Z_97D0CDFA_8A34_4B3C_BA32_D4F0E3218B75_.wvu.FilterData" localSheetId="2" hidden="1">'прил 6 (ведомст.)'!$C$18:$H$257</definedName>
    <definedName name="Z_B246FE0E_E986_4211_B02A_04E4565C0FED_.wvu.Cols" localSheetId="1" hidden="1">'прил 5 (ЦСР,ВР)'!$A:$A,'прил 5 (ЦСР,ВР)'!#REF!</definedName>
    <definedName name="Z_B246FE0E_E986_4211_B02A_04E4565C0FED_.wvu.Cols" localSheetId="2" hidden="1">'прил 6 (ведомст.)'!$A:$A,'прил 6 (ведомст.)'!$D:$D</definedName>
    <definedName name="Z_B246FE0E_E986_4211_B02A_04E4565C0FED_.wvu.FilterData" localSheetId="1" hidden="1">'прил 5 (ЦСР,ВР)'!$C$16:$E$184</definedName>
    <definedName name="Z_B246FE0E_E986_4211_B02A_04E4565C0FED_.wvu.FilterData" localSheetId="2" hidden="1">'прил 6 (ведомст.)'!$C$18:$H$257</definedName>
    <definedName name="Z_B246FE0E_E986_4211_B02A_04E4565C0FED_.wvu.PrintArea" localSheetId="1" hidden="1">'прил 5 (ЦСР,ВР)'!$C$5:$E$184</definedName>
    <definedName name="Z_B246FE0E_E986_4211_B02A_04E4565C0FED_.wvu.PrintArea" localSheetId="2" hidden="1">'прил 6 (ведомст.)'!$C$6:$H$257</definedName>
    <definedName name="Z_B246FE0E_E986_4211_B02A_04E4565C0FED_.wvu.PrintTitles" localSheetId="1" hidden="1">'прил 5 (ЦСР,ВР)'!$15:$15</definedName>
    <definedName name="Z_B246FE0E_E986_4211_B02A_04E4565C0FED_.wvu.PrintTitles" localSheetId="2" hidden="1">'прил 6 (ведомст.)'!$17:$17</definedName>
    <definedName name="Z_C54CDF8B_FA5C_4A02_B343_3FEFD9721392_.wvu.FilterData" localSheetId="1" hidden="1">'прил 5 (ЦСР,ВР)'!$C$16:$E$184</definedName>
    <definedName name="Z_C54CDF8B_FA5C_4A02_B343_3FEFD9721392_.wvu.FilterData" localSheetId="2" hidden="1">'прил 6 (ведомст.)'!$C$18:$H$257</definedName>
    <definedName name="Z_D7174C22_B878_4584_A218_37ED88979064_.wvu.FilterData" localSheetId="1" hidden="1">'прил 5 (ЦСР,ВР)'!$C$16:$E$184</definedName>
    <definedName name="Z_D7174C22_B878_4584_A218_37ED88979064_.wvu.FilterData" localSheetId="2" hidden="1">'прил 6 (ведомст.)'!$C$18:$H$257</definedName>
    <definedName name="Z_DD7538FB_7299_4DEE_90D5_2739132A1616_.wvu.FilterData" localSheetId="1" hidden="1">'прил 5 (ЦСР,ВР)'!$C$16:$E$184</definedName>
    <definedName name="Z_DD7538FB_7299_4DEE_90D5_2739132A1616_.wvu.FilterData" localSheetId="2" hidden="1">'прил 6 (ведомст.)'!$C$18:$H$257</definedName>
    <definedName name="Z_E4B436A8_4A5B_422F_8C0E_9267F763D19D_.wvu.FilterData" localSheetId="1" hidden="1">'прил 5 (ЦСР,ВР)'!$C$16:$E$184</definedName>
    <definedName name="Z_E4B436A8_4A5B_422F_8C0E_9267F763D19D_.wvu.FilterData" localSheetId="2" hidden="1">'прил 6 (ведомст.)'!$C$18:$H$257</definedName>
    <definedName name="Z_E6BB4361_1D58_11D9_A2FD_006098EF8B30_.wvu.FilterData" localSheetId="1" hidden="1">'прил 5 (ЦСР,ВР)'!$C$16:$E$184</definedName>
    <definedName name="Z_E6BB4361_1D58_11D9_A2FD_006098EF8B30_.wvu.FilterData" localSheetId="2" hidden="1">'прил 6 (ведомст.)'!$C$18:$H$257</definedName>
    <definedName name="Z_EF486DA3_1DF3_11D9_A2FD_006098EF8B30_.wvu.FilterData" localSheetId="1" hidden="1">'прил 5 (ЦСР,ВР)'!$C$16:$E$184</definedName>
    <definedName name="Z_EF486DA3_1DF3_11D9_A2FD_006098EF8B30_.wvu.FilterData" localSheetId="2" hidden="1">'прил 6 (ведомст.)'!$C$18:$H$257</definedName>
    <definedName name="Z_EF486DA8_1DF3_11D9_A2FD_006098EF8B30_.wvu.FilterData" localSheetId="1" hidden="1">'прил 5 (ЦСР,ВР)'!$C$16:$E$184</definedName>
    <definedName name="Z_EF486DA8_1DF3_11D9_A2FD_006098EF8B30_.wvu.FilterData" localSheetId="2" hidden="1">'прил 6 (ведомст.)'!$C$18:$H$257</definedName>
    <definedName name="Z_EF486DAA_1DF3_11D9_A2FD_006098EF8B30_.wvu.FilterData" localSheetId="1" hidden="1">'прил 5 (ЦСР,ВР)'!$C$16:$E$184</definedName>
    <definedName name="Z_EF486DAA_1DF3_11D9_A2FD_006098EF8B30_.wvu.FilterData" localSheetId="2" hidden="1">'прил 6 (ведомст.)'!$C$18:$H$257</definedName>
    <definedName name="Z_EF486DAC_1DF3_11D9_A2FD_006098EF8B30_.wvu.FilterData" localSheetId="1" hidden="1">'прил 5 (ЦСР,ВР)'!$C$16:$E$184</definedName>
    <definedName name="Z_EF486DAC_1DF3_11D9_A2FD_006098EF8B30_.wvu.FilterData" localSheetId="2" hidden="1">'прил 6 (ведомст.)'!$C$18:$H$257</definedName>
    <definedName name="Z_EF5A4981_C8E4_11D8_A2FC_006098EF8BA8_.wvu.Cols" localSheetId="1" hidden="1">'прил 5 (ЦСР,ВР)'!$A:$A,'прил 5 (ЦСР,ВР)'!#REF!,'прил 5 (ЦСР,ВР)'!#REF!</definedName>
    <definedName name="Z_EF5A4981_C8E4_11D8_A2FC_006098EF8BA8_.wvu.Cols" localSheetId="2" hidden="1">'прил 6 (ведомст.)'!$A:$A,'прил 6 (ведомст.)'!$D:$D,'прил 6 (ведомст.)'!#REF!</definedName>
    <definedName name="Z_EF5A4981_C8E4_11D8_A2FC_006098EF8BA8_.wvu.FilterData" localSheetId="1" hidden="1">'прил 5 (ЦСР,ВР)'!$C$16:$E$184</definedName>
    <definedName name="Z_EF5A4981_C8E4_11D8_A2FC_006098EF8BA8_.wvu.FilterData" localSheetId="2" hidden="1">'прил 6 (ведомст.)'!$C$18:$H$257</definedName>
    <definedName name="Z_EF5A4981_C8E4_11D8_A2FC_006098EF8BA8_.wvu.PrintArea" localSheetId="1" hidden="1">'прил 5 (ЦСР,ВР)'!$C$5:$E$184</definedName>
    <definedName name="Z_EF5A4981_C8E4_11D8_A2FC_006098EF8BA8_.wvu.PrintArea" localSheetId="2" hidden="1">'прил 6 (ведомст.)'!$C$6:$H$257</definedName>
    <definedName name="Z_EF5A4981_C8E4_11D8_A2FC_006098EF8BA8_.wvu.PrintTitles" localSheetId="1" hidden="1">'прил 5 (ЦСР,ВР)'!$15:$15</definedName>
    <definedName name="Z_EF5A4981_C8E4_11D8_A2FC_006098EF8BA8_.wvu.PrintTitles" localSheetId="2" hidden="1">'прил 6 (ведомст.)'!$17:$17</definedName>
    <definedName name="_xlnm.Print_Titles" localSheetId="0">'прил 4 (Рз,ПР)'!$19:$20</definedName>
    <definedName name="_xlnm.Print_Titles" localSheetId="1">'прил 5 (ЦСР,ВР)'!$15:$16</definedName>
    <definedName name="_xlnm.Print_Titles" localSheetId="2">'прил 6 (ведомст.)'!$17:$18</definedName>
    <definedName name="_xlnm.Print_Area" localSheetId="0">'прил 4 (Рз,ПР)'!$A$1:$E$58</definedName>
    <definedName name="_xlnm.Print_Area" localSheetId="2">'прил 6 (ведомст.)'!$A$1:$J$279</definedName>
    <definedName name="_xlnm.Print_Area" localSheetId="3">'прил.7(источники)'!$A$1:$C$52</definedName>
  </definedNames>
  <calcPr fullCalcOnLoad="1"/>
</workbook>
</file>

<file path=xl/sharedStrings.xml><?xml version="1.0" encoding="utf-8"?>
<sst xmlns="http://schemas.openxmlformats.org/spreadsheetml/2006/main" count="1906" uniqueCount="426">
  <si>
    <t>600 05 00</t>
  </si>
  <si>
    <t xml:space="preserve">Куринского сельского поселения  </t>
  </si>
  <si>
    <t xml:space="preserve">Приложение № 6 к решению Совета </t>
  </si>
  <si>
    <t>795 07 12</t>
  </si>
  <si>
    <t>Долгосрочная целевая программа "Кадровое обеспечение сферы культуры и искусства Краснодарского края"</t>
  </si>
  <si>
    <t>522 38 04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</si>
  <si>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</si>
  <si>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</si>
  <si>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</si>
  <si>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</si>
  <si>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</si>
  <si>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</si>
  <si>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</si>
  <si>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"Культура Куринского сельского поселения" на 2013 год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</si>
  <si>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</si>
  <si>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</si>
  <si>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</si>
  <si>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</si>
  <si>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</si>
  <si>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Финансовое обеспечение непредвиденных расходов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</si>
  <si>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</si>
  <si>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</si>
  <si>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</si>
  <si>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</si>
  <si>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</si>
  <si>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Поддержка коммунального хозяйства</t>
  </si>
  <si>
    <t>73 0 0000</t>
  </si>
  <si>
    <t>Развитие культуры</t>
  </si>
  <si>
    <t>440 02 00</t>
  </si>
  <si>
    <t>73 3 0059</t>
  </si>
  <si>
    <t>73 6 0000</t>
  </si>
  <si>
    <t>Сохранение, использование, популяризация и охрана объектов культурного наследия</t>
  </si>
  <si>
    <t>Другие мероприятия в области культуры и кинематографии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</si>
  <si>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</si>
  <si>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</si>
  <si>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</si>
  <si>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</si>
  <si>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</si>
  <si>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</si>
  <si>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</si>
  <si>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73 2 6103</t>
  </si>
  <si>
    <t>6103</t>
  </si>
  <si>
    <t>Стимулирование работников муниципальных учреждений в сфере культуры и искусства</t>
  </si>
  <si>
    <t>73 2 6603</t>
  </si>
  <si>
    <t>6603</t>
  </si>
  <si>
    <t>73 3 6103</t>
  </si>
  <si>
    <t>73 3 6603</t>
  </si>
  <si>
    <t>54 5 0000</t>
  </si>
  <si>
    <t>Мероприятия по пожарной безопасности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</si>
  <si>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</si>
  <si>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</si>
  <si>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</si>
  <si>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>Мероприятия в области развития культуры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</si>
  <si>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</si>
  <si>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</si>
  <si>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</si>
  <si>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</si>
  <si>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</si>
  <si>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</si>
  <si>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</si>
  <si>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</si>
  <si>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</si>
  <si>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</si>
  <si>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</si>
  <si>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000 01 05 02 01 10 0000 510</t>
  </si>
  <si>
    <t>000 01 05 02 01 10 0000 610</t>
  </si>
  <si>
    <t xml:space="preserve"> ЦСР</t>
  </si>
  <si>
    <t>ВР</t>
  </si>
  <si>
    <t>73 3 1047</t>
  </si>
  <si>
    <t>80 4 0000</t>
  </si>
  <si>
    <t>Реализация мероприятий ведомственной целевой программы</t>
  </si>
  <si>
    <t>80 4 1006</t>
  </si>
  <si>
    <t>73 6 1044</t>
  </si>
  <si>
    <t>Реализация ведомственных целевых программ, не отнесенных к определенным видам деятельности</t>
  </si>
  <si>
    <t>54 5 1034</t>
  </si>
  <si>
    <t>67 2 1013</t>
  </si>
  <si>
    <t>80 5 0000</t>
  </si>
  <si>
    <t>80 5 1006</t>
  </si>
  <si>
    <t>Развитие физической культуры и массового спорта</t>
  </si>
  <si>
    <t>75 2 0000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</si>
  <si>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</si>
  <si>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</si>
  <si>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</si>
  <si>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</si>
  <si>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</si>
  <si>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</si>
  <si>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</si>
  <si>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</si>
  <si>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</si>
  <si>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</si>
  <si>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</si>
  <si>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</si>
  <si>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</si>
  <si>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</si>
  <si>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</si>
  <si>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1.</t>
  </si>
  <si>
    <t>2.</t>
  </si>
  <si>
    <t>3.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</si>
  <si>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</si>
  <si>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</si>
  <si>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</si>
  <si>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</si>
  <si>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</si>
  <si>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</si>
  <si>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</si>
  <si>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</si>
  <si>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</si>
  <si>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Рз</t>
  </si>
  <si>
    <t>00</t>
  </si>
  <si>
    <t xml:space="preserve">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</si>
  <si>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</si>
  <si>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Апшеронского района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</si>
  <si>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</si>
  <si>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 xml:space="preserve">                                                                                                                                Приложение № 5 к решению Совета </t>
  </si>
  <si>
    <t xml:space="preserve">              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</si>
  <si>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              Апшеронского района</t>
  </si>
  <si>
    <t>ВСЕГО: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</si>
  <si>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</si>
  <si>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</si>
  <si>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</si>
  <si>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</si>
  <si>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</si>
  <si>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</si>
  <si>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</si>
  <si>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</si>
  <si>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                                                                                     Приложение № 7 к решению Совета 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</si>
  <si>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</si>
  <si>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</si>
  <si>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</si>
  <si>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Апшеронского района</t>
  </si>
  <si>
    <t>Отдельные мероприятия муниципальной программы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</si>
  <si>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</si>
  <si>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Совет Куринского сельского поселения</t>
  </si>
  <si>
    <t>991</t>
  </si>
  <si>
    <t>Обеспечение деятельности Совета муниципального образования</t>
  </si>
  <si>
    <t>Куринское сельское поселение Апшеронского района</t>
  </si>
  <si>
    <t>99 0 0000</t>
  </si>
  <si>
    <t>Непрограммные направления деятельности органов местного самоуправления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</si>
  <si>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</si>
  <si>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</si>
  <si>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</si>
  <si>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</si>
  <si>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Приобретение муниципальным учреждением движимого имущества</t>
  </si>
  <si>
    <t>Реализация мероприятий муниципальной программы "Развитие культуры"</t>
  </si>
  <si>
    <t>03 5 0000</t>
  </si>
  <si>
    <t>Библиотечное обслуживание населения</t>
  </si>
  <si>
    <t>03 5 0059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</si>
  <si>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</si>
  <si>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</si>
  <si>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</si>
  <si>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</si>
  <si>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</si>
  <si>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</si>
  <si>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</si>
  <si>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</si>
  <si>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</si>
  <si>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</si>
  <si>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</si>
  <si>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</si>
  <si>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</si>
  <si>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</si>
  <si>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</si>
  <si>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</si>
  <si>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</si>
  <si>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</si>
  <si>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</si>
  <si>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</si>
  <si>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</si>
  <si>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</si>
  <si>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</si>
  <si>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</si>
  <si>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</si>
  <si>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442 00 00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</si>
  <si>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</si>
  <si>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</si>
  <si>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</si>
  <si>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</si>
  <si>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</si>
  <si>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</si>
  <si>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</si>
  <si>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</si>
  <si>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</si>
  <si>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</si>
  <si>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</si>
  <si>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</si>
  <si>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</si>
  <si>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</si>
  <si>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</si>
  <si>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</si>
  <si>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442 99 00</t>
  </si>
  <si>
    <t>Общегосударственные вопросы</t>
  </si>
  <si>
    <t>Код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</si>
  <si>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</si>
  <si>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</si>
  <si>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</si>
  <si>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</si>
  <si>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</si>
  <si>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</si>
  <si>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</si>
  <si>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</si>
  <si>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</si>
  <si>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</si>
  <si>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</si>
  <si>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</si>
  <si>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</si>
  <si>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</si>
  <si>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</si>
  <si>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</si>
  <si>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</si>
  <si>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</si>
  <si>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</si>
  <si>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</si>
  <si>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</si>
  <si>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</si>
  <si>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</si>
  <si>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</si>
  <si>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(тыс.рублей)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</si>
  <si>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</si>
  <si>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</si>
  <si>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</si>
  <si>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</si>
  <si>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</si>
  <si>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</si>
  <si>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</si>
  <si>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</si>
  <si>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</si>
  <si>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</si>
  <si>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</si>
  <si>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</si>
  <si>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</si>
  <si>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</si>
  <si>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</si>
  <si>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</si>
  <si>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</si>
  <si>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Администрация Куринского сельского поселения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</si>
  <si>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</si>
  <si>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</si>
  <si>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</si>
  <si>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</si>
  <si>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</si>
  <si>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</si>
  <si>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</si>
  <si>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</si>
  <si>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</si>
  <si>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</si>
  <si>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</si>
  <si>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</si>
  <si>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795 07 04</t>
  </si>
  <si>
    <t>795 07 05</t>
  </si>
  <si>
    <t>795 07 07</t>
  </si>
  <si>
    <t>110</t>
  </si>
  <si>
    <t>Расходы на выплаты персоналу казенных учреждений</t>
  </si>
  <si>
    <t>795 07 10</t>
  </si>
  <si>
    <t>315 00 00</t>
  </si>
  <si>
    <t>315 02 00</t>
  </si>
  <si>
    <t>315 02 01</t>
  </si>
  <si>
    <t>795 07 11</t>
  </si>
  <si>
    <t>Коммунальное хозяйство</t>
  </si>
  <si>
    <t>Источники внутреннего финансирования дефицитов бюджетов, всего</t>
  </si>
  <si>
    <t>19 4 1115</t>
  </si>
  <si>
    <t>Мероприятия по развитию водо-, тепло-, электроснабжения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</si>
  <si>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</si>
  <si>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</si>
  <si>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</si>
  <si>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</si>
  <si>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</si>
  <si>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</si>
  <si>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</si>
  <si>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</si>
  <si>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</si>
  <si>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</si>
  <si>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</si>
  <si>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03 8 01 09010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</si>
  <si>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</si>
  <si>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</si>
  <si>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</si>
  <si>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</si>
  <si>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</si>
  <si>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</si>
  <si>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</si>
  <si>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</si>
  <si>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06 7 01 10600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</si>
  <si>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</si>
  <si>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</si>
  <si>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</si>
  <si>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</si>
  <si>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</si>
  <si>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</si>
  <si>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</si>
  <si>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</si>
  <si>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</si>
  <si>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</si>
  <si>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</si>
  <si>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</si>
  <si>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</si>
  <si>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</si>
  <si>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</si>
  <si>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</si>
  <si>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</si>
  <si>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</si>
  <si>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</si>
  <si>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</si>
  <si>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</si>
  <si>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</si>
  <si>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</si>
  <si>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</si>
  <si>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</si>
  <si>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06 7 04 00000</t>
  </si>
  <si>
    <t>06 7 04 10640</t>
  </si>
  <si>
    <t>Обеспечение организации и проведение мероприятий по пожарной безопасности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</si>
  <si>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</si>
  <si>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</si>
  <si>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</si>
  <si>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</si>
  <si>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</si>
  <si>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</si>
  <si>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</si>
  <si>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</si>
  <si>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</si>
  <si>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</si>
  <si>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</si>
  <si>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</si>
  <si>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</si>
  <si>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</si>
  <si>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</si>
  <si>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</si>
  <si>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</si>
  <si>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</si>
  <si>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</si>
  <si>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</si>
  <si>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</si>
  <si>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</si>
  <si>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</si>
  <si>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</si>
  <si>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</si>
  <si>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</si>
  <si>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</si>
  <si>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</si>
  <si>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</si>
  <si>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</si>
  <si>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</si>
  <si>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</si>
  <si>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</si>
  <si>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</si>
  <si>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</si>
  <si>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</si>
  <si>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99 1 01 90010</t>
  </si>
  <si>
    <t>Распределение бюджетных ассигнований по разделам и подразделам</t>
  </si>
  <si>
    <t>Закупка товаров, работ и услуг для обеспечения государственных (муниципальных) нужд</t>
  </si>
  <si>
    <t xml:space="preserve">Источники финансирования дефицита   </t>
  </si>
  <si>
    <t>50 1 00 00000</t>
  </si>
  <si>
    <t>50 1 01 00000</t>
  </si>
  <si>
    <t>50 1 01 20010</t>
  </si>
  <si>
    <t>06 7 01 10690</t>
  </si>
  <si>
    <t>Реализация полномочий 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</si>
  <si>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</si>
  <si>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</si>
  <si>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</si>
  <si>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</si>
  <si>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</si>
  <si>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</si>
  <si>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</si>
  <si>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</si>
  <si>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</si>
  <si>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</si>
  <si>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</si>
  <si>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</si>
  <si>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</si>
  <si>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</si>
  <si>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</si>
  <si>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</si>
  <si>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</si>
  <si>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</si>
  <si>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</si>
  <si>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</si>
  <si>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</si>
  <si>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</si>
  <si>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</si>
  <si>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Содержание имущества, находящегося в муниципальной казне</t>
  </si>
  <si>
    <t>08 3 03 00000</t>
  </si>
  <si>
    <t>08 3 03 10820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</si>
  <si>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</si>
  <si>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</si>
  <si>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</si>
  <si>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</si>
  <si>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17 1 07 00000</t>
  </si>
  <si>
    <t>Проведение выборов</t>
  </si>
  <si>
    <t>17 1 07 11800</t>
  </si>
  <si>
    <t>Проведение выборов главы муниципального образования</t>
  </si>
  <si>
    <t>Молодежная политика</t>
  </si>
  <si>
    <t xml:space="preserve">Молодежная политика </t>
  </si>
  <si>
    <t xml:space="preserve">Наименование кода группы, подгруппы, статьи, подвида, 
аналитической группы вида источников финансирования 
дефицитов бюджетов
</t>
  </si>
  <si>
    <t>03 8 01 60120</t>
  </si>
  <si>
    <t>03 8 01 S0120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</si>
  <si>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</si>
  <si>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</si>
  <si>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</si>
  <si>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</si>
  <si>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</si>
  <si>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</si>
  <si>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</si>
  <si>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</si>
  <si>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>Иные межбюджетные трансферты на осуществление части полномочий по исполнению бюджета поселений</t>
  </si>
  <si>
    <t>Обеспечение организации и проведения физкультурных мероприятий и массовых спортивных мероприятий</t>
  </si>
  <si>
    <t>классификации расходов бюджетов на 2018 год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</si>
  <si>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2018 год
</t>
  </si>
  <si>
    <t>Ведомственная структура расходов бюджета Куринского сельского поселения Апшеронского района на 2018 год</t>
  </si>
  <si>
    <t>Куринского сельского поселения</t>
  </si>
  <si>
    <t xml:space="preserve">Глава </t>
  </si>
  <si>
    <t>Глава</t>
  </si>
  <si>
    <t>Мероприятия по информатизации администрации муниципального образования, ее отраслевых (функциональных) органов</t>
  </si>
  <si>
    <t>бюджета Куринского сельского поселения Апшеронского района, перечень статей источников финансирования дефицита бюджета на 2018 год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</si>
  <si>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</si>
  <si>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</si>
  <si>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 xml:space="preserve">                                                                                        от 20 декабря 2017 года № 192              </t>
  </si>
  <si>
    <t xml:space="preserve">                                                                                        Приложение № 1 к решению Совета </t>
  </si>
  <si>
    <t xml:space="preserve">                                                                                                                                Приложение № 2 к решению Совета </t>
  </si>
  <si>
    <t xml:space="preserve">Приложение № 3 к решению Совета </t>
  </si>
  <si>
    <t xml:space="preserve">                                                                                      Приложение № 4 к решению Совета </t>
  </si>
  <si>
    <t xml:space="preserve">                                                                                                                                от 20 декабря 2017 года № 192              </t>
  </si>
  <si>
    <t xml:space="preserve">от 20 декабря 2017 года № 192          </t>
  </si>
  <si>
    <t xml:space="preserve">                                                                                      от 20 декабря 2017 года № 192              </t>
  </si>
  <si>
    <t xml:space="preserve">                                                                                        от 24 января 2018 года № 195       </t>
  </si>
  <si>
    <t xml:space="preserve">                                                                                                                                от 24 января 2018 года № 195        </t>
  </si>
  <si>
    <t xml:space="preserve">от 24 января 2018 года № 195        </t>
  </si>
  <si>
    <t xml:space="preserve">                                                                                      от 24 января 2018 года № 195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</si>
</sst>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00_ ;[Red]\-0.00000\ 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9" applyFont="1">
      <alignment/>
      <protection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0" fillId="0" borderId="0" xfId="59" applyFont="1">
      <alignment/>
      <protection/>
    </xf>
    <xf numFmtId="0" fontId="10" fillId="32" borderId="0" xfId="59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72" fontId="6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6" fillId="0" borderId="0" xfId="57" applyNumberFormat="1" applyFont="1" applyFill="1" applyAlignment="1">
      <alignment horizontal="right"/>
      <protection/>
    </xf>
    <xf numFmtId="172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170" fontId="9" fillId="0" borderId="0" xfId="59" applyNumberFormat="1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171" fontId="11" fillId="0" borderId="0" xfId="59" applyNumberFormat="1" applyFont="1" applyFill="1">
      <alignment/>
      <protection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0" fontId="7" fillId="0" borderId="10" xfId="59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170" fontId="6" fillId="0" borderId="0" xfId="59" applyNumberFormat="1" applyFont="1" applyFill="1" applyAlignment="1">
      <alignment horizontal="right"/>
      <protection/>
    </xf>
    <xf numFmtId="1" fontId="7" fillId="0" borderId="0" xfId="58" applyNumberFormat="1" applyFont="1" applyFill="1" applyAlignment="1">
      <alignment horizontal="center" wrapText="1"/>
      <protection/>
    </xf>
    <xf numFmtId="0" fontId="10" fillId="0" borderId="0" xfId="59" applyFont="1" applyFill="1">
      <alignment/>
      <protection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 vertical="center"/>
    </xf>
    <xf numFmtId="49" fontId="15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16" fillId="0" borderId="0" xfId="59" applyFont="1" applyFill="1">
      <alignment/>
      <protection/>
    </xf>
    <xf numFmtId="0" fontId="16" fillId="0" borderId="0" xfId="59" applyFont="1">
      <alignment/>
      <protection/>
    </xf>
    <xf numFmtId="0" fontId="3" fillId="0" borderId="0" xfId="59" applyFont="1" applyFill="1">
      <alignment/>
      <protection/>
    </xf>
    <xf numFmtId="2" fontId="17" fillId="0" borderId="0" xfId="59" applyNumberFormat="1" applyFont="1" applyFill="1" applyAlignment="1">
      <alignment horizontal="center"/>
      <protection/>
    </xf>
    <xf numFmtId="173" fontId="16" fillId="0" borderId="0" xfId="59" applyNumberFormat="1" applyFont="1">
      <alignment/>
      <protection/>
    </xf>
    <xf numFmtId="10" fontId="6" fillId="0" borderId="0" xfId="59" applyNumberFormat="1" applyFont="1">
      <alignment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170" fontId="16" fillId="0" borderId="0" xfId="59" applyNumberFormat="1" applyFont="1" applyFill="1">
      <alignment/>
      <protection/>
    </xf>
    <xf numFmtId="171" fontId="7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173" fontId="4" fillId="0" borderId="0" xfId="59" applyNumberFormat="1" applyFont="1" applyFill="1">
      <alignment/>
      <protection/>
    </xf>
    <xf numFmtId="170" fontId="4" fillId="0" borderId="0" xfId="59" applyNumberFormat="1" applyFont="1" applyFill="1" applyAlignment="1">
      <alignment shrinkToFit="1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174" fontId="6" fillId="0" borderId="0" xfId="59" applyNumberFormat="1" applyFont="1" applyFill="1" applyBorder="1" applyAlignment="1">
      <alignment horizontal="right"/>
      <protection/>
    </xf>
    <xf numFmtId="0" fontId="15" fillId="0" borderId="0" xfId="59" applyFont="1" applyFill="1">
      <alignment/>
      <protection/>
    </xf>
    <xf numFmtId="0" fontId="18" fillId="0" borderId="0" xfId="59" applyFont="1" applyFill="1">
      <alignment/>
      <protection/>
    </xf>
    <xf numFmtId="0" fontId="3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49" fontId="6" fillId="0" borderId="10" xfId="0" applyNumberFormat="1" applyFont="1" applyFill="1" applyBorder="1" applyAlignment="1">
      <alignment horizontal="center"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169" fontId="6" fillId="0" borderId="10" xfId="0" applyNumberFormat="1" applyFont="1" applyFill="1" applyBorder="1" applyAlignment="1">
      <alignment horizontal="right" wrapText="1"/>
    </xf>
    <xf numFmtId="49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9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9" fontId="6" fillId="34" borderId="10" xfId="0" applyNumberFormat="1" applyFont="1" applyFill="1" applyBorder="1" applyAlignment="1">
      <alignment horizontal="right" vertical="top" wrapText="1"/>
    </xf>
    <xf numFmtId="169" fontId="6" fillId="34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9" fontId="6" fillId="0" borderId="10" xfId="56" applyNumberFormat="1" applyFont="1" applyFill="1" applyBorder="1" applyAlignment="1">
      <alignment horizontal="center"/>
      <protection/>
    </xf>
    <xf numFmtId="49" fontId="6" fillId="0" borderId="10" xfId="56" applyNumberFormat="1" applyFont="1" applyFill="1" applyBorder="1" applyAlignment="1">
      <alignment horizontal="center"/>
      <protection/>
    </xf>
    <xf numFmtId="168" fontId="6" fillId="0" borderId="10" xfId="56" applyNumberFormat="1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169" fontId="6" fillId="0" borderId="10" xfId="56" applyNumberFormat="1" applyFont="1" applyFill="1" applyBorder="1" applyAlignment="1">
      <alignment horizontal="right" wrapText="1"/>
      <protection/>
    </xf>
    <xf numFmtId="0" fontId="6" fillId="34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0" fontId="0" fillId="0" borderId="13" xfId="0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49" fontId="6" fillId="35" borderId="10" xfId="0" applyNumberFormat="1" applyFont="1" applyFill="1" applyBorder="1" applyAlignment="1">
      <alignment vertical="top" wrapText="1"/>
    </xf>
    <xf numFmtId="0" fontId="5" fillId="35" borderId="0" xfId="0" applyFont="1" applyFill="1" applyAlignment="1">
      <alignment horizontal="left" indent="4"/>
    </xf>
    <xf numFmtId="49" fontId="6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7" fillId="35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6" fillId="35" borderId="10" xfId="56" applyNumberFormat="1" applyFont="1" applyFill="1" applyBorder="1" applyAlignment="1">
      <alignment horizontal="center"/>
      <protection/>
    </xf>
    <xf numFmtId="49" fontId="6" fillId="35" borderId="10" xfId="0" applyNumberFormat="1" applyFont="1" applyFill="1" applyBorder="1" applyAlignment="1">
      <alignment horizontal="center" wrapText="1"/>
    </xf>
    <xf numFmtId="49" fontId="6" fillId="35" borderId="10" xfId="56" applyNumberFormat="1" applyFont="1" applyFill="1" applyBorder="1" applyAlignment="1">
      <alignment horizontal="center"/>
      <protection/>
    </xf>
    <xf numFmtId="1" fontId="7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68" fontId="6" fillId="35" borderId="10" xfId="0" applyNumberFormat="1" applyFont="1" applyFill="1" applyBorder="1" applyAlignment="1">
      <alignment horizontal="right" wrapText="1"/>
    </xf>
    <xf numFmtId="168" fontId="6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right"/>
    </xf>
    <xf numFmtId="169" fontId="7" fillId="35" borderId="10" xfId="56" applyNumberFormat="1" applyFont="1" applyFill="1" applyBorder="1" applyAlignment="1">
      <alignment horizontal="right" vertical="center" wrapText="1"/>
      <protection/>
    </xf>
    <xf numFmtId="169" fontId="6" fillId="35" borderId="10" xfId="56" applyNumberFormat="1" applyFont="1" applyFill="1" applyBorder="1" applyAlignment="1">
      <alignment wrapText="1"/>
      <protection/>
    </xf>
    <xf numFmtId="169" fontId="6" fillId="35" borderId="10" xfId="0" applyNumberFormat="1" applyFont="1" applyFill="1" applyBorder="1" applyAlignment="1">
      <alignment horizontal="right" wrapText="1"/>
    </xf>
    <xf numFmtId="169" fontId="7" fillId="35" borderId="10" xfId="0" applyNumberFormat="1" applyFont="1" applyFill="1" applyBorder="1" applyAlignment="1">
      <alignment horizontal="right" vertical="center" wrapText="1"/>
    </xf>
    <xf numFmtId="169" fontId="6" fillId="35" borderId="10" xfId="54" applyNumberFormat="1" applyFont="1" applyFill="1" applyBorder="1" applyAlignment="1" applyProtection="1">
      <alignment horizontal="right" vertical="center" wrapText="1"/>
      <protection hidden="1"/>
    </xf>
    <xf numFmtId="169" fontId="6" fillId="35" borderId="10" xfId="0" applyNumberFormat="1" applyFont="1" applyFill="1" applyBorder="1" applyAlignment="1">
      <alignment horizontal="right" vertical="top" wrapText="1"/>
    </xf>
    <xf numFmtId="168" fontId="7" fillId="35" borderId="10" xfId="0" applyNumberFormat="1" applyFont="1" applyFill="1" applyBorder="1" applyAlignment="1">
      <alignment horizontal="right" vertical="center" wrapText="1"/>
    </xf>
    <xf numFmtId="168" fontId="7" fillId="35" borderId="10" xfId="56" applyNumberFormat="1" applyFont="1" applyFill="1" applyBorder="1" applyAlignment="1">
      <alignment horizontal="right" vertical="center" wrapText="1"/>
      <protection/>
    </xf>
    <xf numFmtId="168" fontId="6" fillId="35" borderId="10" xfId="56" applyNumberFormat="1" applyFont="1" applyFill="1" applyBorder="1" applyAlignment="1">
      <alignment wrapText="1"/>
      <protection/>
    </xf>
    <xf numFmtId="175" fontId="6" fillId="35" borderId="10" xfId="0" applyNumberFormat="1" applyFont="1" applyFill="1" applyBorder="1" applyAlignment="1">
      <alignment wrapText="1"/>
    </xf>
    <xf numFmtId="169" fontId="7" fillId="35" borderId="10" xfId="0" applyNumberFormat="1" applyFont="1" applyFill="1" applyBorder="1" applyAlignment="1">
      <alignment vertical="center" wrapText="1"/>
    </xf>
    <xf numFmtId="0" fontId="7" fillId="35" borderId="12" xfId="59" applyFont="1" applyFill="1" applyBorder="1" applyAlignment="1">
      <alignment wrapText="1"/>
      <protection/>
    </xf>
    <xf numFmtId="0" fontId="13" fillId="35" borderId="10" xfId="0" applyFont="1" applyFill="1" applyBorder="1" applyAlignment="1">
      <alignment horizontal="justify" vertical="center" wrapText="1"/>
    </xf>
    <xf numFmtId="168" fontId="6" fillId="35" borderId="10" xfId="59" applyNumberFormat="1" applyFont="1" applyFill="1" applyBorder="1" applyAlignment="1">
      <alignment horizontal="right" wrapText="1"/>
      <protection/>
    </xf>
    <xf numFmtId="168" fontId="6" fillId="35" borderId="10" xfId="59" applyNumberFormat="1" applyFont="1" applyFill="1" applyBorder="1" applyAlignment="1">
      <alignment horizontal="right" wrapText="1"/>
      <protection/>
    </xf>
    <xf numFmtId="2" fontId="3" fillId="0" borderId="0" xfId="0" applyNumberFormat="1" applyFont="1" applyFill="1" applyAlignment="1">
      <alignment/>
    </xf>
    <xf numFmtId="0" fontId="7" fillId="35" borderId="10" xfId="0" applyFont="1" applyFill="1" applyBorder="1" applyAlignment="1">
      <alignment horizontal="center" vertical="top"/>
    </xf>
    <xf numFmtId="49" fontId="6" fillId="35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5" borderId="10" xfId="0" applyNumberFormat="1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vertical="top" wrapText="1"/>
    </xf>
    <xf numFmtId="0" fontId="13" fillId="35" borderId="10" xfId="0" applyFont="1" applyFill="1" applyBorder="1" applyAlignment="1">
      <alignment wrapText="1"/>
    </xf>
    <xf numFmtId="0" fontId="6" fillId="35" borderId="10" xfId="56" applyFont="1" applyFill="1" applyBorder="1" applyAlignment="1">
      <alignment horizontal="left" wrapText="1"/>
      <protection/>
    </xf>
    <xf numFmtId="0" fontId="6" fillId="35" borderId="10" xfId="0" applyFont="1" applyFill="1" applyBorder="1" applyAlignment="1">
      <alignment horizontal="left" wrapText="1"/>
    </xf>
    <xf numFmtId="49" fontId="6" fillId="35" borderId="10" xfId="54" applyNumberFormat="1" applyFont="1" applyFill="1" applyBorder="1" applyAlignment="1">
      <alignment horizontal="left" vertical="center" wrapText="1"/>
      <protection/>
    </xf>
    <xf numFmtId="0" fontId="6" fillId="35" borderId="10" xfId="0" applyFont="1" applyFill="1" applyBorder="1" applyAlignment="1">
      <alignment wrapText="1"/>
    </xf>
    <xf numFmtId="11" fontId="6" fillId="35" borderId="10" xfId="56" applyNumberFormat="1" applyFont="1" applyFill="1" applyBorder="1" applyAlignment="1">
      <alignment vertical="top" wrapText="1"/>
      <protection/>
    </xf>
    <xf numFmtId="168" fontId="7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6" fillId="35" borderId="10" xfId="59" applyFont="1" applyFill="1" applyBorder="1" applyAlignment="1">
      <alignment vertical="top" wrapText="1"/>
      <protection/>
    </xf>
    <xf numFmtId="0" fontId="6" fillId="35" borderId="0" xfId="0" applyFont="1" applyFill="1" applyAlignment="1">
      <alignment/>
    </xf>
    <xf numFmtId="0" fontId="7" fillId="35" borderId="10" xfId="0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right" vertical="center"/>
    </xf>
    <xf numFmtId="0" fontId="7" fillId="35" borderId="10" xfId="59" applyFont="1" applyFill="1" applyBorder="1" applyAlignment="1">
      <alignment vertical="top"/>
      <protection/>
    </xf>
    <xf numFmtId="168" fontId="7" fillId="35" borderId="10" xfId="69" applyNumberFormat="1" applyFont="1" applyFill="1" applyBorder="1" applyAlignment="1">
      <alignment horizontal="right" wrapText="1"/>
    </xf>
    <xf numFmtId="0" fontId="6" fillId="35" borderId="10" xfId="59" applyFont="1" applyFill="1" applyBorder="1" applyAlignment="1">
      <alignment horizontal="left" vertical="top" indent="3"/>
      <protection/>
    </xf>
    <xf numFmtId="0" fontId="7" fillId="35" borderId="10" xfId="59" applyFont="1" applyFill="1" applyBorder="1" applyAlignment="1">
      <alignment vertical="top" wrapText="1"/>
      <protection/>
    </xf>
    <xf numFmtId="49" fontId="7" fillId="35" borderId="10" xfId="59" applyNumberFormat="1" applyFont="1" applyFill="1" applyBorder="1" applyAlignment="1">
      <alignment horizontal="center" vertical="center" wrapText="1"/>
      <protection/>
    </xf>
    <xf numFmtId="168" fontId="7" fillId="35" borderId="10" xfId="59" applyNumberFormat="1" applyFont="1" applyFill="1" applyBorder="1" applyAlignment="1">
      <alignment horizontal="right" wrapText="1"/>
      <protection/>
    </xf>
    <xf numFmtId="0" fontId="6" fillId="35" borderId="10" xfId="59" applyFont="1" applyFill="1" applyBorder="1" applyAlignment="1">
      <alignment vertical="top" wrapText="1"/>
      <protection/>
    </xf>
    <xf numFmtId="49" fontId="6" fillId="35" borderId="10" xfId="59" applyNumberFormat="1" applyFont="1" applyFill="1" applyBorder="1" applyAlignment="1">
      <alignment horizontal="center" vertical="center" wrapText="1"/>
      <protection/>
    </xf>
    <xf numFmtId="0" fontId="7" fillId="35" borderId="10" xfId="59" applyFont="1" applyFill="1" applyBorder="1" applyAlignment="1">
      <alignment vertical="top" wrapText="1"/>
      <protection/>
    </xf>
    <xf numFmtId="49" fontId="7" fillId="35" borderId="10" xfId="59" applyNumberFormat="1" applyFont="1" applyFill="1" applyBorder="1" applyAlignment="1">
      <alignment horizontal="center" vertical="center" wrapText="1"/>
      <protection/>
    </xf>
    <xf numFmtId="49" fontId="6" fillId="35" borderId="10" xfId="59" applyNumberFormat="1" applyFont="1" applyFill="1" applyBorder="1" applyAlignment="1">
      <alignment horizontal="center" vertical="center" wrapText="1"/>
      <protection/>
    </xf>
    <xf numFmtId="168" fontId="7" fillId="35" borderId="10" xfId="59" applyNumberFormat="1" applyFont="1" applyFill="1" applyBorder="1" applyAlignment="1">
      <alignment horizontal="right" wrapText="1"/>
      <protection/>
    </xf>
    <xf numFmtId="0" fontId="7" fillId="35" borderId="10" xfId="59" applyFont="1" applyFill="1" applyBorder="1">
      <alignment/>
      <protection/>
    </xf>
    <xf numFmtId="49" fontId="7" fillId="35" borderId="10" xfId="59" applyNumberFormat="1" applyFont="1" applyFill="1" applyBorder="1" applyAlignment="1">
      <alignment horizontal="center" vertical="center"/>
      <protection/>
    </xf>
    <xf numFmtId="49" fontId="6" fillId="35" borderId="10" xfId="56" applyNumberFormat="1" applyFont="1" applyFill="1" applyBorder="1" applyAlignment="1">
      <alignment vertical="top" wrapText="1"/>
      <protection/>
    </xf>
    <xf numFmtId="49" fontId="6" fillId="35" borderId="10" xfId="56" applyNumberFormat="1" applyFont="1" applyFill="1" applyBorder="1" applyAlignment="1">
      <alignment horizontal="center" vertical="center" wrapText="1"/>
      <protection/>
    </xf>
    <xf numFmtId="0" fontId="7" fillId="35" borderId="11" xfId="59" applyFont="1" applyFill="1" applyBorder="1" applyAlignment="1">
      <alignment horizontal="left" vertical="top"/>
      <protection/>
    </xf>
    <xf numFmtId="168" fontId="7" fillId="35" borderId="11" xfId="69" applyNumberFormat="1" applyFont="1" applyFill="1" applyBorder="1" applyAlignment="1">
      <alignment horizontal="right"/>
    </xf>
    <xf numFmtId="0" fontId="7" fillId="35" borderId="14" xfId="59" applyFont="1" applyFill="1" applyBorder="1">
      <alignment/>
      <protection/>
    </xf>
    <xf numFmtId="0" fontId="7" fillId="35" borderId="0" xfId="59" applyFont="1" applyFill="1" applyBorder="1" applyAlignment="1">
      <alignment wrapText="1"/>
      <protection/>
    </xf>
    <xf numFmtId="168" fontId="7" fillId="35" borderId="14" xfId="69" applyNumberFormat="1" applyFont="1" applyFill="1" applyBorder="1" applyAlignment="1">
      <alignment horizontal="right"/>
    </xf>
    <xf numFmtId="0" fontId="14" fillId="35" borderId="14" xfId="59" applyFont="1" applyFill="1" applyBorder="1">
      <alignment/>
      <protection/>
    </xf>
    <xf numFmtId="0" fontId="14" fillId="35" borderId="0" xfId="59" applyFont="1" applyFill="1" applyBorder="1">
      <alignment/>
      <protection/>
    </xf>
    <xf numFmtId="174" fontId="14" fillId="35" borderId="14" xfId="59" applyNumberFormat="1" applyFont="1" applyFill="1" applyBorder="1" applyAlignment="1">
      <alignment horizontal="left"/>
      <protection/>
    </xf>
    <xf numFmtId="0" fontId="6" fillId="35" borderId="14" xfId="59" applyFont="1" applyFill="1" applyBorder="1">
      <alignment/>
      <protection/>
    </xf>
    <xf numFmtId="0" fontId="6" fillId="35" borderId="0" xfId="59" applyFont="1" applyFill="1" applyBorder="1">
      <alignment/>
      <protection/>
    </xf>
    <xf numFmtId="174" fontId="6" fillId="35" borderId="14" xfId="59" applyNumberFormat="1" applyFont="1" applyFill="1" applyBorder="1" applyAlignment="1">
      <alignment horizontal="right"/>
      <protection/>
    </xf>
    <xf numFmtId="0" fontId="6" fillId="35" borderId="0" xfId="59" applyFont="1" applyFill="1" applyBorder="1" applyAlignment="1">
      <alignment wrapText="1"/>
      <protection/>
    </xf>
    <xf numFmtId="174" fontId="14" fillId="35" borderId="14" xfId="59" applyNumberFormat="1" applyFont="1" applyFill="1" applyBorder="1" applyAlignment="1">
      <alignment horizontal="right"/>
      <protection/>
    </xf>
    <xf numFmtId="0" fontId="6" fillId="35" borderId="13" xfId="59" applyFont="1" applyFill="1" applyBorder="1">
      <alignment/>
      <protection/>
    </xf>
    <xf numFmtId="0" fontId="6" fillId="35" borderId="15" xfId="59" applyFont="1" applyFill="1" applyBorder="1" applyAlignment="1">
      <alignment wrapText="1"/>
      <protection/>
    </xf>
    <xf numFmtId="174" fontId="6" fillId="35" borderId="13" xfId="59" applyNumberFormat="1" applyFont="1" applyFill="1" applyBorder="1" applyAlignment="1">
      <alignment horizontal="right"/>
      <protection/>
    </xf>
    <xf numFmtId="0" fontId="4" fillId="0" borderId="16" xfId="59" applyFont="1" applyFill="1" applyBorder="1" applyAlignment="1">
      <alignment horizontal="center" vertical="top" wrapText="1"/>
      <protection/>
    </xf>
    <xf numFmtId="0" fontId="7" fillId="35" borderId="10" xfId="0" applyFont="1" applyFill="1" applyBorder="1" applyAlignment="1">
      <alignment horizontal="center" vertical="center"/>
    </xf>
    <xf numFmtId="170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69" fontId="6" fillId="35" borderId="10" xfId="54" applyNumberFormat="1" applyFont="1" applyFill="1" applyBorder="1" applyAlignment="1" applyProtection="1">
      <alignment horizontal="right" wrapText="1"/>
      <protection hidden="1"/>
    </xf>
    <xf numFmtId="0" fontId="6" fillId="35" borderId="10" xfId="59" applyFont="1" applyFill="1" applyBorder="1" applyAlignment="1">
      <alignment horizontal="left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6" xfId="59" applyFont="1" applyFill="1" applyBorder="1" applyAlignment="1">
      <alignment horizontal="center" vertical="center" wrapText="1"/>
      <protection/>
    </xf>
    <xf numFmtId="49" fontId="6" fillId="35" borderId="10" xfId="0" applyNumberFormat="1" applyFont="1" applyFill="1" applyBorder="1" applyAlignment="1">
      <alignment wrapText="1"/>
    </xf>
    <xf numFmtId="49" fontId="6" fillId="35" borderId="10" xfId="0" applyNumberFormat="1" applyFont="1" applyFill="1" applyBorder="1" applyAlignment="1">
      <alignment wrapText="1"/>
    </xf>
    <xf numFmtId="49" fontId="6" fillId="35" borderId="10" xfId="54" applyNumberFormat="1" applyFont="1" applyFill="1" applyBorder="1" applyAlignment="1" applyProtection="1">
      <alignment horizontal="left" wrapText="1"/>
      <protection hidden="1"/>
    </xf>
    <xf numFmtId="11" fontId="6" fillId="35" borderId="10" xfId="56" applyNumberFormat="1" applyFont="1" applyFill="1" applyBorder="1" applyAlignment="1">
      <alignment wrapText="1"/>
      <protection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59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170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59" applyFont="1" applyFill="1" applyBorder="1" applyAlignment="1">
      <alignment horizontal="center"/>
      <protection/>
    </xf>
    <xf numFmtId="49" fontId="6" fillId="0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0" fontId="6" fillId="0" borderId="11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1" fontId="12" fillId="0" borderId="0" xfId="58" applyNumberFormat="1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1" fontId="12" fillId="0" borderId="0" xfId="58" applyNumberFormat="1" applyFont="1" applyFill="1" applyAlignment="1">
      <alignment horizontal="center" wrapText="1"/>
      <protection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5" fillId="36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61" fillId="37" borderId="0" xfId="0" applyNumberFormat="1" applyFont="1" applyFill="1" applyBorder="1" applyAlignment="1">
      <alignment horizontal="left"/>
    </xf>
    <xf numFmtId="0" fontId="62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49" fontId="63" fillId="0" borderId="0" xfId="0" applyNumberFormat="1" applyFont="1" applyFill="1" applyBorder="1" applyAlignment="1">
      <alignment horizontal="right"/>
    </xf>
    <xf numFmtId="0" fontId="64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right" indent="4"/>
    </xf>
    <xf numFmtId="0" fontId="5" fillId="0" borderId="0" xfId="0" applyFont="1" applyFill="1" applyBorder="1" applyAlignment="1">
      <alignment horizontal="left" indent="4"/>
    </xf>
    <xf numFmtId="49" fontId="19" fillId="35" borderId="0" xfId="0" applyNumberFormat="1" applyFont="1" applyFill="1" applyBorder="1" applyAlignment="1">
      <alignment horizontal="right" indent="4"/>
    </xf>
    <xf numFmtId="0" fontId="5" fillId="35" borderId="0" xfId="0" applyFont="1" applyFill="1" applyBorder="1" applyAlignment="1">
      <alignment horizontal="left" indent="4"/>
    </xf>
    <xf numFmtId="49" fontId="19" fillId="35" borderId="0" xfId="0" applyNumberFormat="1" applyFont="1" applyFill="1" applyBorder="1" applyAlignment="1">
      <alignment horizontal="left" wrapText="1" indent="4"/>
    </xf>
    <xf numFmtId="49" fontId="19" fillId="0" borderId="0" xfId="0" applyNumberFormat="1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right" indent="4"/>
    </xf>
    <xf numFmtId="170" fontId="6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8" fontId="7" fillId="35" borderId="10" xfId="0" applyNumberFormat="1" applyFont="1" applyFill="1" applyBorder="1" applyAlignment="1">
      <alignment horizontal="right"/>
    </xf>
    <xf numFmtId="168" fontId="6" fillId="35" borderId="10" xfId="56" applyNumberFormat="1" applyFont="1" applyFill="1" applyBorder="1" applyAlignment="1">
      <alignment horizontal="right" wrapText="1"/>
      <protection/>
    </xf>
    <xf numFmtId="169" fontId="6" fillId="35" borderId="10" xfId="54" applyNumberFormat="1" applyFont="1" applyFill="1" applyBorder="1" applyAlignment="1">
      <alignment horizontal="right" wrapText="1"/>
      <protection/>
    </xf>
    <xf numFmtId="175" fontId="6" fillId="35" borderId="10" xfId="0" applyNumberFormat="1" applyFont="1" applyFill="1" applyBorder="1" applyAlignment="1">
      <alignment horizontal="right" wrapText="1"/>
    </xf>
    <xf numFmtId="175" fontId="7" fillId="35" borderId="10" xfId="0" applyNumberFormat="1" applyFont="1" applyFill="1" applyBorder="1" applyAlignment="1">
      <alignment wrapText="1"/>
    </xf>
    <xf numFmtId="168" fontId="7" fillId="35" borderId="10" xfId="0" applyNumberFormat="1" applyFont="1" applyFill="1" applyBorder="1" applyAlignment="1">
      <alignment horizontal="right" wrapText="1"/>
    </xf>
    <xf numFmtId="168" fontId="6" fillId="35" borderId="10" xfId="54" applyNumberFormat="1" applyFont="1" applyFill="1" applyBorder="1" applyAlignment="1" applyProtection="1">
      <alignment horizontal="right" wrapText="1"/>
      <protection hidden="1"/>
    </xf>
    <xf numFmtId="169" fontId="6" fillId="35" borderId="10" xfId="56" applyNumberFormat="1" applyFont="1" applyFill="1" applyBorder="1" applyAlignment="1">
      <alignment horizontal="right" wrapText="1"/>
      <protection/>
    </xf>
    <xf numFmtId="169" fontId="6" fillId="35" borderId="10" xfId="0" applyNumberFormat="1" applyFont="1" applyFill="1" applyBorder="1" applyAlignment="1">
      <alignment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58"/>
  <sheetViews>
    <sheetView tabSelected="1" view="pageBreakPreview" zoomScale="77" zoomScaleSheetLayoutView="77" zoomScalePageLayoutView="0" workbookViewId="0" topLeftCell="A1">
      <selection activeCell="B4" sqref="B4:E4"/>
    </sheetView>
  </sheetViews>
  <sheetFormatPr defaultColWidth="9.00390625" defaultRowHeight="12.75"/>
  <cols>
    <col min="1" max="1" width="7.875" style="21" customWidth="1"/>
    <col min="2" max="2" width="76.25390625" style="21" customWidth="1"/>
    <col min="3" max="3" width="6.125" style="21" customWidth="1"/>
    <col min="4" max="4" width="5.125" style="21" customWidth="1"/>
    <col min="5" max="5" width="19.00390625" style="35" customWidth="1"/>
    <col min="6" max="6" width="8.125" style="21" customWidth="1"/>
    <col min="7" max="7" width="21.25390625" style="21" customWidth="1"/>
    <col min="8" max="36" width="9.125" style="21" customWidth="1"/>
    <col min="37" max="16384" width="9.125" style="12" customWidth="1"/>
  </cols>
  <sheetData>
    <row r="1" spans="2:5" ht="18.75">
      <c r="B1" s="228" t="s">
        <v>415</v>
      </c>
      <c r="C1" s="228"/>
      <c r="D1" s="228"/>
      <c r="E1" s="229"/>
    </row>
    <row r="2" spans="2:5" ht="18.75">
      <c r="B2" s="226" t="s">
        <v>110</v>
      </c>
      <c r="C2" s="226"/>
      <c r="D2" s="226"/>
      <c r="E2" s="227"/>
    </row>
    <row r="3" spans="2:5" ht="18.75">
      <c r="B3" s="230" t="s">
        <v>111</v>
      </c>
      <c r="C3" s="230"/>
      <c r="D3" s="230"/>
      <c r="E3" s="227"/>
    </row>
    <row r="4" spans="2:5" ht="18.75">
      <c r="B4" s="230" t="s">
        <v>422</v>
      </c>
      <c r="C4" s="230"/>
      <c r="D4" s="230"/>
      <c r="E4" s="230"/>
    </row>
    <row r="5" spans="2:5" ht="18.75" hidden="1">
      <c r="B5" s="13"/>
      <c r="C5" s="13"/>
      <c r="D5" s="13"/>
      <c r="E5" s="52"/>
    </row>
    <row r="6" spans="2:5" ht="18.75" hidden="1">
      <c r="B6" s="13"/>
      <c r="C6" s="13"/>
      <c r="D6" s="13"/>
      <c r="E6" s="52"/>
    </row>
    <row r="7" spans="2:5" ht="18.75">
      <c r="B7" s="13"/>
      <c r="C7" s="13"/>
      <c r="D7" s="13"/>
      <c r="E7" s="52"/>
    </row>
    <row r="8" spans="2:5" ht="18.75">
      <c r="B8" s="228" t="s">
        <v>109</v>
      </c>
      <c r="C8" s="228"/>
      <c r="D8" s="228"/>
      <c r="E8" s="229"/>
    </row>
    <row r="9" spans="2:5" ht="18.75">
      <c r="B9" s="226" t="s">
        <v>110</v>
      </c>
      <c r="C9" s="226"/>
      <c r="D9" s="226"/>
      <c r="E9" s="227"/>
    </row>
    <row r="10" spans="2:5" ht="18.75">
      <c r="B10" s="230" t="s">
        <v>111</v>
      </c>
      <c r="C10" s="230"/>
      <c r="D10" s="230"/>
      <c r="E10" s="227"/>
    </row>
    <row r="11" spans="1:5" ht="18.75">
      <c r="A11" s="13"/>
      <c r="B11" s="230" t="s">
        <v>414</v>
      </c>
      <c r="C11" s="230"/>
      <c r="D11" s="230"/>
      <c r="E11" s="227"/>
    </row>
    <row r="12" spans="1:5" ht="18.75">
      <c r="A12" s="13"/>
      <c r="B12" s="215"/>
      <c r="C12" s="215"/>
      <c r="D12" s="215"/>
      <c r="E12" s="125"/>
    </row>
    <row r="13" spans="1:5" ht="18.75">
      <c r="A13" s="13"/>
      <c r="B13" s="13"/>
      <c r="C13" s="13"/>
      <c r="D13" s="13"/>
      <c r="E13" s="52"/>
    </row>
    <row r="14" spans="1:5" ht="23.25" customHeight="1">
      <c r="A14" s="233" t="s">
        <v>347</v>
      </c>
      <c r="B14" s="234"/>
      <c r="C14" s="234"/>
      <c r="D14" s="234"/>
      <c r="E14" s="234"/>
    </row>
    <row r="15" spans="1:5" ht="20.25" customHeight="1">
      <c r="A15" s="231" t="s">
        <v>404</v>
      </c>
      <c r="B15" s="232"/>
      <c r="C15" s="232"/>
      <c r="D15" s="232"/>
      <c r="E15" s="232"/>
    </row>
    <row r="16" spans="1:5" ht="18.75" customHeight="1">
      <c r="A16" s="216"/>
      <c r="B16" s="217"/>
      <c r="C16" s="217"/>
      <c r="D16" s="217"/>
      <c r="E16" s="217"/>
    </row>
    <row r="17" spans="1:5" ht="15.75" customHeight="1">
      <c r="A17" s="13"/>
      <c r="E17" s="12"/>
    </row>
    <row r="18" ht="18.75">
      <c r="E18" s="29" t="s">
        <v>221</v>
      </c>
    </row>
    <row r="19" spans="1:5" ht="27" customHeight="1">
      <c r="A19" s="33" t="s">
        <v>171</v>
      </c>
      <c r="B19" s="33" t="s">
        <v>198</v>
      </c>
      <c r="C19" s="33" t="s">
        <v>107</v>
      </c>
      <c r="D19" s="33" t="s">
        <v>166</v>
      </c>
      <c r="E19" s="45" t="s">
        <v>156</v>
      </c>
    </row>
    <row r="20" spans="1:5" ht="18.75">
      <c r="A20" s="32">
        <v>1</v>
      </c>
      <c r="B20" s="32">
        <v>2</v>
      </c>
      <c r="C20" s="32">
        <v>3</v>
      </c>
      <c r="D20" s="32">
        <v>4</v>
      </c>
      <c r="E20" s="46">
        <v>5</v>
      </c>
    </row>
    <row r="21" spans="1:36" s="19" customFormat="1" ht="19.5" customHeight="1">
      <c r="A21" s="22"/>
      <c r="B21" s="181" t="s">
        <v>209</v>
      </c>
      <c r="C21" s="181"/>
      <c r="D21" s="181"/>
      <c r="E21" s="182">
        <f>E23+E30+E32+E36+E39+E44+E47+E50</f>
        <v>12710.917610000002</v>
      </c>
      <c r="F21" s="23"/>
      <c r="G21" s="38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5" ht="15.75" customHeight="1">
      <c r="A22" s="22"/>
      <c r="B22" s="183" t="s">
        <v>210</v>
      </c>
      <c r="C22" s="183"/>
      <c r="D22" s="183"/>
      <c r="E22" s="156"/>
    </row>
    <row r="23" spans="1:7" ht="19.5" customHeight="1">
      <c r="A23" s="20">
        <v>1</v>
      </c>
      <c r="B23" s="184" t="s">
        <v>190</v>
      </c>
      <c r="C23" s="185" t="s">
        <v>168</v>
      </c>
      <c r="D23" s="185" t="s">
        <v>108</v>
      </c>
      <c r="E23" s="186">
        <f>E24+E25+E26+E28+E29+E27</f>
        <v>4475.1056100000005</v>
      </c>
      <c r="G23" s="35"/>
    </row>
    <row r="24" spans="1:5" ht="37.5" customHeight="1">
      <c r="A24" s="22"/>
      <c r="B24" s="187" t="s">
        <v>153</v>
      </c>
      <c r="C24" s="188" t="s">
        <v>168</v>
      </c>
      <c r="D24" s="188" t="s">
        <v>169</v>
      </c>
      <c r="E24" s="156">
        <f>'прил 6 (ведомст.)'!J31</f>
        <v>659.7</v>
      </c>
    </row>
    <row r="25" spans="1:5" ht="57.75" customHeight="1">
      <c r="A25" s="22"/>
      <c r="B25" s="187" t="s">
        <v>214</v>
      </c>
      <c r="C25" s="188" t="s">
        <v>168</v>
      </c>
      <c r="D25" s="188" t="s">
        <v>173</v>
      </c>
      <c r="E25" s="156">
        <f>'прил 6 (ведомст.)'!J37</f>
        <v>3324.038</v>
      </c>
    </row>
    <row r="26" spans="1:5" ht="37.5" customHeight="1">
      <c r="A26" s="22"/>
      <c r="B26" s="187" t="s">
        <v>174</v>
      </c>
      <c r="C26" s="188" t="s">
        <v>168</v>
      </c>
      <c r="D26" s="188" t="s">
        <v>161</v>
      </c>
      <c r="E26" s="156">
        <f>'прил 6 (ведомст.)'!J23+'прил 6 (ведомст.)'!J48</f>
        <v>21.9</v>
      </c>
    </row>
    <row r="27" spans="1:5" ht="21.75" customHeight="1" hidden="1">
      <c r="A27" s="22"/>
      <c r="B27" s="164" t="s">
        <v>18</v>
      </c>
      <c r="C27" s="188" t="s">
        <v>168</v>
      </c>
      <c r="D27" s="188" t="s">
        <v>12</v>
      </c>
      <c r="E27" s="156">
        <f>'прил 6 (ведомст.)'!J54</f>
        <v>0</v>
      </c>
    </row>
    <row r="28" spans="1:5" ht="21" customHeight="1">
      <c r="A28" s="22"/>
      <c r="B28" s="187" t="s">
        <v>205</v>
      </c>
      <c r="C28" s="188" t="s">
        <v>168</v>
      </c>
      <c r="D28" s="188" t="s">
        <v>162</v>
      </c>
      <c r="E28" s="156">
        <f>'прил 6 (ведомст.)'!J60</f>
        <v>30</v>
      </c>
    </row>
    <row r="29" spans="1:5" ht="18.75">
      <c r="A29" s="22"/>
      <c r="B29" s="187" t="s">
        <v>206</v>
      </c>
      <c r="C29" s="188" t="s">
        <v>168</v>
      </c>
      <c r="D29" s="188" t="s">
        <v>179</v>
      </c>
      <c r="E29" s="156">
        <f>'прил 6 (ведомст.)'!J66</f>
        <v>439.46761000000004</v>
      </c>
    </row>
    <row r="30" spans="1:36" s="18" customFormat="1" ht="17.25" customHeight="1">
      <c r="A30" s="36">
        <v>2</v>
      </c>
      <c r="B30" s="189" t="s">
        <v>201</v>
      </c>
      <c r="C30" s="190" t="s">
        <v>169</v>
      </c>
      <c r="D30" s="190" t="s">
        <v>108</v>
      </c>
      <c r="E30" s="186">
        <f>E31</f>
        <v>201.1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s="18" customFormat="1" ht="19.5" customHeight="1">
      <c r="A31" s="36"/>
      <c r="B31" s="187" t="s">
        <v>202</v>
      </c>
      <c r="C31" s="188" t="s">
        <v>169</v>
      </c>
      <c r="D31" s="188" t="s">
        <v>170</v>
      </c>
      <c r="E31" s="156">
        <f>'прил 6 (ведомст.)'!J91</f>
        <v>201.1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s="18" customFormat="1" ht="33" customHeight="1">
      <c r="A32" s="89">
        <v>3</v>
      </c>
      <c r="B32" s="184" t="s">
        <v>207</v>
      </c>
      <c r="C32" s="185" t="s">
        <v>170</v>
      </c>
      <c r="D32" s="185" t="s">
        <v>108</v>
      </c>
      <c r="E32" s="186">
        <f>E33+E34+E35</f>
        <v>62.8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5" ht="37.5" customHeight="1">
      <c r="A33" s="20"/>
      <c r="B33" s="187" t="s">
        <v>197</v>
      </c>
      <c r="C33" s="188" t="s">
        <v>170</v>
      </c>
      <c r="D33" s="188" t="s">
        <v>164</v>
      </c>
      <c r="E33" s="156">
        <f>'прил 6 (ведомст.)'!J99</f>
        <v>8.6</v>
      </c>
    </row>
    <row r="34" spans="1:5" ht="18.75">
      <c r="A34" s="22"/>
      <c r="B34" s="187" t="s">
        <v>232</v>
      </c>
      <c r="C34" s="188" t="s">
        <v>170</v>
      </c>
      <c r="D34" s="188" t="s">
        <v>160</v>
      </c>
      <c r="E34" s="156">
        <f>'прил 6 (ведомст.)'!J107</f>
        <v>26.4</v>
      </c>
    </row>
    <row r="35" spans="1:5" ht="36.75" customHeight="1">
      <c r="A35" s="22"/>
      <c r="B35" s="187" t="s">
        <v>219</v>
      </c>
      <c r="C35" s="188" t="s">
        <v>170</v>
      </c>
      <c r="D35" s="188" t="s">
        <v>157</v>
      </c>
      <c r="E35" s="156">
        <f>'прил 6 (ведомст.)'!J114</f>
        <v>27.8</v>
      </c>
    </row>
    <row r="36" spans="1:5" ht="18.75" customHeight="1">
      <c r="A36" s="20">
        <v>4</v>
      </c>
      <c r="B36" s="184" t="s">
        <v>208</v>
      </c>
      <c r="C36" s="185" t="s">
        <v>173</v>
      </c>
      <c r="D36" s="185" t="s">
        <v>108</v>
      </c>
      <c r="E36" s="186">
        <f>E37+E38</f>
        <v>1687.04906</v>
      </c>
    </row>
    <row r="37" spans="1:7" ht="18.75" customHeight="1">
      <c r="A37" s="20"/>
      <c r="B37" s="187" t="s">
        <v>180</v>
      </c>
      <c r="C37" s="188" t="s">
        <v>173</v>
      </c>
      <c r="D37" s="188" t="s">
        <v>164</v>
      </c>
      <c r="E37" s="156">
        <f>'прил 6 (ведомст.)'!J124</f>
        <v>1593.74906</v>
      </c>
      <c r="G37" s="54"/>
    </row>
    <row r="38" spans="1:5" ht="17.25" customHeight="1">
      <c r="A38" s="22"/>
      <c r="B38" s="187" t="s">
        <v>152</v>
      </c>
      <c r="C38" s="188" t="s">
        <v>173</v>
      </c>
      <c r="D38" s="188" t="s">
        <v>158</v>
      </c>
      <c r="E38" s="156">
        <f>'прил 6 (ведомст.)'!J135</f>
        <v>93.3</v>
      </c>
    </row>
    <row r="39" spans="1:5" ht="18.75" customHeight="1">
      <c r="A39" s="36">
        <v>5</v>
      </c>
      <c r="B39" s="184" t="s">
        <v>155</v>
      </c>
      <c r="C39" s="185" t="s">
        <v>159</v>
      </c>
      <c r="D39" s="185" t="s">
        <v>108</v>
      </c>
      <c r="E39" s="186">
        <f>E41+E42+E43+E40</f>
        <v>604.4202500000001</v>
      </c>
    </row>
    <row r="40" spans="1:5" ht="18.75" hidden="1">
      <c r="A40" s="36"/>
      <c r="B40" s="121" t="s">
        <v>376</v>
      </c>
      <c r="C40" s="191" t="s">
        <v>159</v>
      </c>
      <c r="D40" s="191" t="s">
        <v>168</v>
      </c>
      <c r="E40" s="186">
        <f>'прил 6 (ведомст.)'!J152</f>
        <v>0</v>
      </c>
    </row>
    <row r="41" spans="1:5" ht="23.25" customHeight="1" hidden="1">
      <c r="A41" s="36"/>
      <c r="B41" s="174" t="s">
        <v>257</v>
      </c>
      <c r="C41" s="191" t="s">
        <v>159</v>
      </c>
      <c r="D41" s="191" t="s">
        <v>169</v>
      </c>
      <c r="E41" s="157">
        <f>'прил 6 (ведомст.)'!J158</f>
        <v>0</v>
      </c>
    </row>
    <row r="42" spans="1:5" ht="16.5" customHeight="1">
      <c r="A42" s="22"/>
      <c r="B42" s="219" t="s">
        <v>233</v>
      </c>
      <c r="C42" s="188" t="s">
        <v>159</v>
      </c>
      <c r="D42" s="188" t="s">
        <v>170</v>
      </c>
      <c r="E42" s="157">
        <f>'прил 6 (ведомст.)'!J166</f>
        <v>587.0202500000001</v>
      </c>
    </row>
    <row r="43" spans="1:5" ht="21" customHeight="1">
      <c r="A43" s="22"/>
      <c r="B43" s="187" t="s">
        <v>366</v>
      </c>
      <c r="C43" s="188" t="s">
        <v>159</v>
      </c>
      <c r="D43" s="188" t="s">
        <v>159</v>
      </c>
      <c r="E43" s="157">
        <f>'прил 6 (ведомст.)'!J183</f>
        <v>17.4</v>
      </c>
    </row>
    <row r="44" spans="1:5" ht="18" customHeight="1">
      <c r="A44" s="36">
        <v>6</v>
      </c>
      <c r="B44" s="189" t="s">
        <v>11</v>
      </c>
      <c r="C44" s="190" t="s">
        <v>12</v>
      </c>
      <c r="D44" s="190" t="s">
        <v>108</v>
      </c>
      <c r="E44" s="192">
        <f>E46+E45</f>
        <v>1</v>
      </c>
    </row>
    <row r="45" spans="1:5" ht="37.5" hidden="1">
      <c r="A45" s="36"/>
      <c r="B45" s="168" t="s">
        <v>394</v>
      </c>
      <c r="C45" s="191" t="s">
        <v>12</v>
      </c>
      <c r="D45" s="191" t="s">
        <v>159</v>
      </c>
      <c r="E45" s="157">
        <f>'прил 6 (ведомст.)'!J190</f>
        <v>0</v>
      </c>
    </row>
    <row r="46" spans="1:5" ht="16.5" customHeight="1">
      <c r="A46" s="22"/>
      <c r="B46" s="187" t="s">
        <v>389</v>
      </c>
      <c r="C46" s="188" t="s">
        <v>12</v>
      </c>
      <c r="D46" s="188" t="s">
        <v>12</v>
      </c>
      <c r="E46" s="157">
        <f>'прил 6 (ведомст.)'!J196</f>
        <v>1</v>
      </c>
    </row>
    <row r="47" spans="1:5" ht="18.75" customHeight="1">
      <c r="A47" s="20">
        <v>7</v>
      </c>
      <c r="B47" s="184" t="s">
        <v>150</v>
      </c>
      <c r="C47" s="185" t="s">
        <v>163</v>
      </c>
      <c r="D47" s="185" t="s">
        <v>108</v>
      </c>
      <c r="E47" s="186">
        <f>E48</f>
        <v>5671.942690000001</v>
      </c>
    </row>
    <row r="48" spans="1:5" ht="18" customHeight="1">
      <c r="A48" s="22"/>
      <c r="B48" s="187" t="s">
        <v>217</v>
      </c>
      <c r="C48" s="188" t="s">
        <v>163</v>
      </c>
      <c r="D48" s="188" t="s">
        <v>168</v>
      </c>
      <c r="E48" s="156">
        <f>'прил 6 (ведомст.)'!J208</f>
        <v>5671.942690000001</v>
      </c>
    </row>
    <row r="49" spans="1:5" ht="21.75" customHeight="1" hidden="1">
      <c r="A49" s="20"/>
      <c r="B49" s="187" t="s">
        <v>181</v>
      </c>
      <c r="C49" s="188" t="s">
        <v>163</v>
      </c>
      <c r="D49" s="188" t="s">
        <v>173</v>
      </c>
      <c r="E49" s="156">
        <f>'прил 5 (ЦСР,ВР)'!G178</f>
        <v>0</v>
      </c>
    </row>
    <row r="50" spans="1:5" ht="18.75" customHeight="1">
      <c r="A50" s="36">
        <v>8</v>
      </c>
      <c r="B50" s="193" t="s">
        <v>175</v>
      </c>
      <c r="C50" s="194" t="s">
        <v>162</v>
      </c>
      <c r="D50" s="194" t="s">
        <v>108</v>
      </c>
      <c r="E50" s="192">
        <f>E52</f>
        <v>7.5</v>
      </c>
    </row>
    <row r="51" spans="1:5" ht="18.75" hidden="1">
      <c r="A51" s="22"/>
      <c r="B51" s="195" t="s">
        <v>220</v>
      </c>
      <c r="C51" s="196"/>
      <c r="D51" s="196"/>
      <c r="E51" s="157"/>
    </row>
    <row r="52" spans="1:5" ht="18" customHeight="1">
      <c r="A52" s="22"/>
      <c r="B52" s="195" t="s">
        <v>6</v>
      </c>
      <c r="C52" s="196" t="s">
        <v>162</v>
      </c>
      <c r="D52" s="196" t="s">
        <v>169</v>
      </c>
      <c r="E52" s="157">
        <f>'прил 6 (ведомст.)'!J261</f>
        <v>7.5</v>
      </c>
    </row>
    <row r="53" ht="15" customHeight="1"/>
    <row r="54" ht="12" customHeight="1"/>
    <row r="55" ht="12" customHeight="1"/>
    <row r="56" spans="1:5" s="11" customFormat="1" ht="18.75">
      <c r="A56" s="17" t="s">
        <v>409</v>
      </c>
      <c r="B56" s="30"/>
      <c r="C56" s="30"/>
      <c r="D56" s="30"/>
      <c r="E56" s="39"/>
    </row>
    <row r="57" spans="1:5" s="11" customFormat="1" ht="18.75">
      <c r="A57" s="34" t="s">
        <v>407</v>
      </c>
      <c r="B57" s="28"/>
      <c r="C57" s="28"/>
      <c r="D57" s="28"/>
      <c r="E57" s="39"/>
    </row>
    <row r="58" spans="1:5" s="11" customFormat="1" ht="18.75">
      <c r="A58" s="11" t="s">
        <v>229</v>
      </c>
      <c r="E58" s="40" t="s">
        <v>230</v>
      </c>
    </row>
  </sheetData>
  <sheetProtection/>
  <mergeCells count="10">
    <mergeCell ref="B1:E1"/>
    <mergeCell ref="B2:E2"/>
    <mergeCell ref="B3:E3"/>
    <mergeCell ref="B4:E4"/>
    <mergeCell ref="A15:E15"/>
    <mergeCell ref="B8:E8"/>
    <mergeCell ref="A14:E14"/>
    <mergeCell ref="B9:E9"/>
    <mergeCell ref="B10:E10"/>
    <mergeCell ref="B11:E11"/>
  </mergeCells>
  <printOptions/>
  <pageMargins left="1.1811023622047245" right="0.3937007874015748" top="0.1968503937007874" bottom="0.7874015748031497" header="0" footer="0"/>
  <pageSetup fitToHeight="2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0"/>
  <sheetViews>
    <sheetView view="pageBreakPreview" zoomScale="70" zoomScaleNormal="80" zoomScaleSheetLayoutView="70" zoomScalePageLayoutView="0" workbookViewId="0" topLeftCell="B1">
      <selection activeCell="C4" sqref="C4:G4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88.875" style="14" customWidth="1"/>
    <col min="4" max="4" width="11.125" style="6" hidden="1" customWidth="1"/>
    <col min="5" max="5" width="18.00390625" style="6" customWidth="1"/>
    <col min="6" max="6" width="6.125" style="27" customWidth="1"/>
    <col min="7" max="7" width="11.125" style="27" customWidth="1"/>
    <col min="8" max="8" width="27.875" style="1" customWidth="1"/>
    <col min="9" max="9" width="10.00390625" style="1" customWidth="1"/>
    <col min="10" max="16384" width="9.125" style="1" customWidth="1"/>
  </cols>
  <sheetData>
    <row r="1" spans="3:7" ht="16.5">
      <c r="C1" s="228" t="s">
        <v>416</v>
      </c>
      <c r="D1" s="229"/>
      <c r="E1" s="229"/>
      <c r="F1" s="229"/>
      <c r="G1" s="229"/>
    </row>
    <row r="2" spans="3:7" ht="18.75">
      <c r="C2" s="226" t="s">
        <v>114</v>
      </c>
      <c r="D2" s="227"/>
      <c r="E2" s="227"/>
      <c r="F2" s="227"/>
      <c r="G2" s="227"/>
    </row>
    <row r="3" spans="3:7" ht="18.75">
      <c r="C3" s="230" t="s">
        <v>115</v>
      </c>
      <c r="D3" s="227"/>
      <c r="E3" s="227"/>
      <c r="F3" s="227"/>
      <c r="G3" s="227"/>
    </row>
    <row r="4" spans="3:7" ht="18.75">
      <c r="C4" s="230" t="s">
        <v>423</v>
      </c>
      <c r="D4" s="227"/>
      <c r="E4" s="227"/>
      <c r="F4" s="227"/>
      <c r="G4" s="227"/>
    </row>
    <row r="5" spans="1:7" ht="18.75" hidden="1">
      <c r="A5" s="3"/>
      <c r="B5" s="3"/>
      <c r="C5" s="15"/>
      <c r="D5" s="7"/>
      <c r="E5" s="7"/>
      <c r="F5" s="26"/>
      <c r="G5" s="26"/>
    </row>
    <row r="6" spans="1:7" ht="18.75">
      <c r="A6" s="3"/>
      <c r="B6" s="3"/>
      <c r="C6" s="15"/>
      <c r="D6" s="7"/>
      <c r="E6" s="7"/>
      <c r="F6" s="26"/>
      <c r="G6" s="26"/>
    </row>
    <row r="7" spans="1:7" ht="18.75" customHeight="1">
      <c r="A7" s="3"/>
      <c r="B7" s="3"/>
      <c r="C7" s="228" t="s">
        <v>113</v>
      </c>
      <c r="D7" s="229"/>
      <c r="E7" s="229"/>
      <c r="F7" s="229"/>
      <c r="G7" s="229"/>
    </row>
    <row r="8" spans="1:7" ht="18.75">
      <c r="A8" s="3"/>
      <c r="B8" s="3"/>
      <c r="C8" s="226" t="s">
        <v>114</v>
      </c>
      <c r="D8" s="227"/>
      <c r="E8" s="227"/>
      <c r="F8" s="227"/>
      <c r="G8" s="227"/>
    </row>
    <row r="9" spans="1:7" ht="18.75">
      <c r="A9" s="3"/>
      <c r="B9" s="3"/>
      <c r="C9" s="230" t="s">
        <v>115</v>
      </c>
      <c r="D9" s="227"/>
      <c r="E9" s="227"/>
      <c r="F9" s="227"/>
      <c r="G9" s="227"/>
    </row>
    <row r="10" spans="1:7" ht="18.75">
      <c r="A10" s="3"/>
      <c r="B10" s="3"/>
      <c r="C10" s="230" t="s">
        <v>419</v>
      </c>
      <c r="D10" s="227"/>
      <c r="E10" s="227"/>
      <c r="F10" s="227"/>
      <c r="G10" s="227"/>
    </row>
    <row r="11" spans="1:7" ht="18.75">
      <c r="A11" s="3"/>
      <c r="B11" s="3"/>
      <c r="C11" s="15"/>
      <c r="D11" s="7"/>
      <c r="E11" s="7"/>
      <c r="F11" s="26"/>
      <c r="G11" s="26"/>
    </row>
    <row r="12" spans="1:7" ht="90" customHeight="1">
      <c r="A12" s="115" t="s">
        <v>112</v>
      </c>
      <c r="B12" s="244" t="s">
        <v>405</v>
      </c>
      <c r="C12" s="245"/>
      <c r="D12" s="245"/>
      <c r="E12" s="245"/>
      <c r="F12" s="245"/>
      <c r="G12" s="245"/>
    </row>
    <row r="13" spans="1:7" ht="15" customHeight="1" hidden="1">
      <c r="A13" s="53"/>
      <c r="B13" s="53"/>
      <c r="C13" s="44"/>
      <c r="D13" s="44"/>
      <c r="E13" s="44"/>
      <c r="F13" s="44"/>
      <c r="G13" s="44"/>
    </row>
    <row r="14" spans="1:7" ht="18.75">
      <c r="A14" s="3"/>
      <c r="B14" s="3"/>
      <c r="C14" s="16"/>
      <c r="D14" s="8"/>
      <c r="E14" s="3"/>
      <c r="F14" s="242" t="s">
        <v>221</v>
      </c>
      <c r="G14" s="243"/>
    </row>
    <row r="15" spans="1:7" ht="21" customHeight="1">
      <c r="A15" s="235" t="s">
        <v>212</v>
      </c>
      <c r="B15" s="235" t="s">
        <v>171</v>
      </c>
      <c r="C15" s="237" t="s">
        <v>198</v>
      </c>
      <c r="D15" s="117" t="s">
        <v>167</v>
      </c>
      <c r="E15" s="238" t="s">
        <v>66</v>
      </c>
      <c r="F15" s="240" t="s">
        <v>67</v>
      </c>
      <c r="G15" s="241" t="s">
        <v>156</v>
      </c>
    </row>
    <row r="16" spans="1:7" ht="15" customHeight="1">
      <c r="A16" s="236"/>
      <c r="B16" s="236"/>
      <c r="C16" s="236"/>
      <c r="D16" s="116"/>
      <c r="E16" s="239"/>
      <c r="F16" s="239"/>
      <c r="G16" s="239"/>
    </row>
    <row r="17" spans="1:8" ht="18.75">
      <c r="A17" s="37">
        <v>1</v>
      </c>
      <c r="B17" s="37">
        <v>1</v>
      </c>
      <c r="C17" s="47">
        <v>2</v>
      </c>
      <c r="D17" s="9" t="s">
        <v>194</v>
      </c>
      <c r="E17" s="9" t="s">
        <v>192</v>
      </c>
      <c r="F17" s="31">
        <v>4</v>
      </c>
      <c r="G17" s="31">
        <v>5</v>
      </c>
      <c r="H17" s="55"/>
    </row>
    <row r="18" spans="1:8" ht="22.5" customHeight="1">
      <c r="A18" s="37"/>
      <c r="B18" s="37"/>
      <c r="C18" s="171" t="s">
        <v>116</v>
      </c>
      <c r="D18" s="172"/>
      <c r="E18" s="172"/>
      <c r="F18" s="173"/>
      <c r="G18" s="180">
        <f>G19+G44+G58+G63+G76+G85+G91+G96+G131+G155+G160</f>
        <v>12710.917610000002</v>
      </c>
      <c r="H18" s="55"/>
    </row>
    <row r="19" spans="1:8" ht="39.75" customHeight="1">
      <c r="A19" s="37"/>
      <c r="B19" s="90" t="s">
        <v>95</v>
      </c>
      <c r="C19" s="163" t="s">
        <v>53</v>
      </c>
      <c r="D19" s="127"/>
      <c r="E19" s="141" t="s">
        <v>268</v>
      </c>
      <c r="F19" s="136"/>
      <c r="G19" s="180">
        <f>G20</f>
        <v>5671.942690000001</v>
      </c>
      <c r="H19" s="55"/>
    </row>
    <row r="20" spans="1:8" ht="18.75" customHeight="1">
      <c r="A20" s="37"/>
      <c r="B20" s="118"/>
      <c r="C20" s="222" t="s">
        <v>384</v>
      </c>
      <c r="D20" s="129"/>
      <c r="E20" s="129" t="s">
        <v>269</v>
      </c>
      <c r="F20" s="137"/>
      <c r="G20" s="142">
        <f>G21+G34+G37</f>
        <v>5671.942690000001</v>
      </c>
      <c r="H20" s="55"/>
    </row>
    <row r="21" spans="1:8" ht="18.75" customHeight="1">
      <c r="A21" s="37"/>
      <c r="B21" s="118"/>
      <c r="C21" s="121" t="s">
        <v>294</v>
      </c>
      <c r="D21" s="129"/>
      <c r="E21" s="129" t="s">
        <v>270</v>
      </c>
      <c r="F21" s="137"/>
      <c r="G21" s="142">
        <f>G22+G32+G26+G28+G30</f>
        <v>5439.84269</v>
      </c>
      <c r="H21" s="55"/>
    </row>
    <row r="22" spans="1:8" ht="56.25">
      <c r="A22" s="37"/>
      <c r="B22" s="114"/>
      <c r="C22" s="121" t="s">
        <v>141</v>
      </c>
      <c r="D22" s="129"/>
      <c r="E22" s="129" t="s">
        <v>271</v>
      </c>
      <c r="F22" s="137"/>
      <c r="G22" s="142">
        <f>G23+G24+G25</f>
        <v>2641.54269</v>
      </c>
      <c r="H22" s="55"/>
    </row>
    <row r="23" spans="1:8" ht="58.5" customHeight="1">
      <c r="A23" s="37"/>
      <c r="B23" s="114"/>
      <c r="C23" s="121" t="s">
        <v>99</v>
      </c>
      <c r="D23" s="129"/>
      <c r="E23" s="129" t="s">
        <v>271</v>
      </c>
      <c r="F23" s="137">
        <v>100</v>
      </c>
      <c r="G23" s="142">
        <f>'прил 6 (ведомст.)'!J213</f>
        <v>1309</v>
      </c>
      <c r="H23" s="55"/>
    </row>
    <row r="24" spans="1:8" ht="35.25" customHeight="1">
      <c r="A24" s="37"/>
      <c r="B24" s="114"/>
      <c r="C24" s="222" t="s">
        <v>348</v>
      </c>
      <c r="D24" s="129"/>
      <c r="E24" s="129" t="s">
        <v>271</v>
      </c>
      <c r="F24" s="137">
        <v>200</v>
      </c>
      <c r="G24" s="142">
        <f>'прил 6 (ведомст.)'!J214</f>
        <v>1320.74269</v>
      </c>
      <c r="H24" s="55"/>
    </row>
    <row r="25" spans="1:8" ht="18.75">
      <c r="A25" s="37"/>
      <c r="B25" s="114"/>
      <c r="C25" s="121" t="s">
        <v>104</v>
      </c>
      <c r="D25" s="129"/>
      <c r="E25" s="129" t="s">
        <v>271</v>
      </c>
      <c r="F25" s="137">
        <v>800</v>
      </c>
      <c r="G25" s="142">
        <f>'прил 6 (ведомст.)'!J215</f>
        <v>11.8</v>
      </c>
      <c r="H25" s="55"/>
    </row>
    <row r="26" spans="1:8" ht="18.75" hidden="1">
      <c r="A26" s="37"/>
      <c r="B26" s="114"/>
      <c r="C26" s="121" t="s">
        <v>142</v>
      </c>
      <c r="D26" s="129"/>
      <c r="E26" s="129" t="s">
        <v>272</v>
      </c>
      <c r="F26" s="137"/>
      <c r="G26" s="142">
        <f>G27</f>
        <v>0</v>
      </c>
      <c r="H26" s="55"/>
    </row>
    <row r="27" spans="1:8" ht="37.5" hidden="1">
      <c r="A27" s="37"/>
      <c r="B27" s="114"/>
      <c r="C27" s="121" t="s">
        <v>348</v>
      </c>
      <c r="D27" s="129"/>
      <c r="E27" s="129" t="s">
        <v>272</v>
      </c>
      <c r="F27" s="137">
        <v>200</v>
      </c>
      <c r="G27" s="142">
        <f>'прил 6 (ведомст.)'!J217</f>
        <v>0</v>
      </c>
      <c r="H27" s="55"/>
    </row>
    <row r="28" spans="1:8" ht="37.5" hidden="1">
      <c r="A28" s="37"/>
      <c r="B28" s="114"/>
      <c r="C28" s="121" t="s">
        <v>412</v>
      </c>
      <c r="D28" s="129"/>
      <c r="E28" s="129" t="s">
        <v>392</v>
      </c>
      <c r="F28" s="137"/>
      <c r="G28" s="142">
        <f>G29</f>
        <v>0</v>
      </c>
      <c r="H28" s="55"/>
    </row>
    <row r="29" spans="1:8" ht="75" hidden="1">
      <c r="A29" s="37"/>
      <c r="B29" s="114"/>
      <c r="C29" s="121" t="s">
        <v>99</v>
      </c>
      <c r="D29" s="129"/>
      <c r="E29" s="129" t="s">
        <v>392</v>
      </c>
      <c r="F29" s="137">
        <v>100</v>
      </c>
      <c r="G29" s="142">
        <f>'прил 6 (ведомст.)'!J219</f>
        <v>0</v>
      </c>
      <c r="H29" s="55"/>
    </row>
    <row r="30" spans="1:8" ht="38.25" customHeight="1">
      <c r="A30" s="37"/>
      <c r="B30" s="114"/>
      <c r="C30" s="121" t="s">
        <v>412</v>
      </c>
      <c r="D30" s="129"/>
      <c r="E30" s="129" t="s">
        <v>393</v>
      </c>
      <c r="F30" s="137"/>
      <c r="G30" s="142">
        <f>G31</f>
        <v>2798.3</v>
      </c>
      <c r="H30" s="55"/>
    </row>
    <row r="31" spans="1:8" ht="75">
      <c r="A31" s="37"/>
      <c r="B31" s="114"/>
      <c r="C31" s="121" t="s">
        <v>99</v>
      </c>
      <c r="D31" s="129"/>
      <c r="E31" s="129" t="s">
        <v>393</v>
      </c>
      <c r="F31" s="137">
        <v>100</v>
      </c>
      <c r="G31" s="142">
        <f>'прил 6 (ведомст.)'!J221</f>
        <v>2798.3</v>
      </c>
      <c r="H31" s="55"/>
    </row>
    <row r="32" spans="1:8" ht="24.75" customHeight="1" hidden="1">
      <c r="A32" s="37"/>
      <c r="B32" s="114"/>
      <c r="C32" s="121" t="s">
        <v>143</v>
      </c>
      <c r="D32" s="129"/>
      <c r="E32" s="129" t="s">
        <v>273</v>
      </c>
      <c r="F32" s="137"/>
      <c r="G32" s="142">
        <f>G33</f>
        <v>0</v>
      </c>
      <c r="H32" s="55"/>
    </row>
    <row r="33" spans="1:8" s="4" customFormat="1" ht="77.25" customHeight="1" hidden="1">
      <c r="A33" s="41">
        <v>1</v>
      </c>
      <c r="B33" s="105"/>
      <c r="C33" s="140" t="s">
        <v>99</v>
      </c>
      <c r="D33" s="129"/>
      <c r="E33" s="129" t="s">
        <v>273</v>
      </c>
      <c r="F33" s="137">
        <v>100</v>
      </c>
      <c r="G33" s="140">
        <f>'прил 6 (ведомст.)'!J223</f>
        <v>0</v>
      </c>
      <c r="H33" s="55"/>
    </row>
    <row r="34" spans="1:8" s="4" customFormat="1" ht="37.5" customHeight="1">
      <c r="A34" s="41"/>
      <c r="B34" s="105"/>
      <c r="C34" s="140" t="s">
        <v>296</v>
      </c>
      <c r="D34" s="129"/>
      <c r="E34" s="129" t="s">
        <v>295</v>
      </c>
      <c r="F34" s="137"/>
      <c r="G34" s="140">
        <f>G35</f>
        <v>172.1</v>
      </c>
      <c r="H34" s="55"/>
    </row>
    <row r="35" spans="1:8" s="4" customFormat="1" ht="18.75" customHeight="1">
      <c r="A35" s="41"/>
      <c r="B35" s="110"/>
      <c r="C35" s="121" t="s">
        <v>143</v>
      </c>
      <c r="D35" s="129"/>
      <c r="E35" s="129" t="s">
        <v>297</v>
      </c>
      <c r="F35" s="129"/>
      <c r="G35" s="140">
        <f>G36</f>
        <v>172.1</v>
      </c>
      <c r="H35" s="55"/>
    </row>
    <row r="36" spans="1:8" s="4" customFormat="1" ht="39.75" customHeight="1">
      <c r="A36" s="41"/>
      <c r="B36" s="105"/>
      <c r="C36" s="121" t="s">
        <v>348</v>
      </c>
      <c r="D36" s="129"/>
      <c r="E36" s="129" t="s">
        <v>297</v>
      </c>
      <c r="F36" s="129" t="s">
        <v>101</v>
      </c>
      <c r="G36" s="140">
        <f>'прил 6 (ведомст.)'!J226</f>
        <v>172.1</v>
      </c>
      <c r="H36" s="55"/>
    </row>
    <row r="37" spans="1:8" ht="39" customHeight="1">
      <c r="A37" s="41"/>
      <c r="B37" s="105"/>
      <c r="C37" s="121" t="s">
        <v>299</v>
      </c>
      <c r="D37" s="129" t="s">
        <v>199</v>
      </c>
      <c r="E37" s="129" t="s">
        <v>298</v>
      </c>
      <c r="F37" s="129"/>
      <c r="G37" s="140">
        <f>G38</f>
        <v>60</v>
      </c>
      <c r="H37" s="55"/>
    </row>
    <row r="38" spans="1:8" ht="36.75" customHeight="1">
      <c r="A38" s="41"/>
      <c r="B38" s="105"/>
      <c r="C38" s="123" t="s">
        <v>368</v>
      </c>
      <c r="D38" s="129" t="s">
        <v>187</v>
      </c>
      <c r="E38" s="129" t="s">
        <v>300</v>
      </c>
      <c r="F38" s="129"/>
      <c r="G38" s="140">
        <f>G39</f>
        <v>60</v>
      </c>
      <c r="H38" s="55"/>
    </row>
    <row r="39" spans="1:8" ht="18" customHeight="1">
      <c r="A39" s="41"/>
      <c r="B39" s="105"/>
      <c r="C39" s="140" t="s">
        <v>106</v>
      </c>
      <c r="D39" s="129"/>
      <c r="E39" s="129" t="s">
        <v>300</v>
      </c>
      <c r="F39" s="129" t="s">
        <v>105</v>
      </c>
      <c r="G39" s="140">
        <f>'прил 6 (ведомст.)'!J229</f>
        <v>60</v>
      </c>
      <c r="H39" s="55"/>
    </row>
    <row r="40" spans="1:8" ht="22.5" customHeight="1" hidden="1">
      <c r="A40" s="41"/>
      <c r="B40" s="105"/>
      <c r="C40" s="124" t="s">
        <v>145</v>
      </c>
      <c r="D40" s="129"/>
      <c r="E40" s="129" t="s">
        <v>144</v>
      </c>
      <c r="F40" s="129"/>
      <c r="G40" s="140">
        <f>G41</f>
        <v>0</v>
      </c>
      <c r="H40" s="55"/>
    </row>
    <row r="41" spans="1:8" s="4" customFormat="1" ht="59.25" customHeight="1" hidden="1">
      <c r="A41" s="42"/>
      <c r="B41" s="64"/>
      <c r="C41" s="160" t="s">
        <v>141</v>
      </c>
      <c r="D41" s="129"/>
      <c r="E41" s="129" t="s">
        <v>146</v>
      </c>
      <c r="F41" s="131"/>
      <c r="G41" s="140">
        <f>G42+G43</f>
        <v>0</v>
      </c>
      <c r="H41" s="55"/>
    </row>
    <row r="42" spans="1:8" ht="39" customHeight="1" hidden="1">
      <c r="A42" s="42"/>
      <c r="B42" s="64"/>
      <c r="C42" s="140" t="s">
        <v>99</v>
      </c>
      <c r="D42" s="129" t="s">
        <v>199</v>
      </c>
      <c r="E42" s="129" t="s">
        <v>146</v>
      </c>
      <c r="F42" s="131" t="s">
        <v>100</v>
      </c>
      <c r="G42" s="140">
        <f>'прил 6 (ведомст.)'!J234</f>
        <v>0</v>
      </c>
      <c r="H42" s="55"/>
    </row>
    <row r="43" spans="1:8" s="4" customFormat="1" ht="22.5" customHeight="1" hidden="1">
      <c r="A43" s="42"/>
      <c r="B43" s="64"/>
      <c r="C43" s="121" t="s">
        <v>102</v>
      </c>
      <c r="D43" s="129" t="s">
        <v>215</v>
      </c>
      <c r="E43" s="129" t="s">
        <v>146</v>
      </c>
      <c r="F43" s="131" t="s">
        <v>101</v>
      </c>
      <c r="G43" s="140">
        <f>'прил 6 (ведомст.)'!J235</f>
        <v>0</v>
      </c>
      <c r="H43" s="55"/>
    </row>
    <row r="44" spans="1:8" s="4" customFormat="1" ht="39" customHeight="1">
      <c r="A44" s="42"/>
      <c r="B44" s="66" t="s">
        <v>96</v>
      </c>
      <c r="C44" s="162" t="s">
        <v>54</v>
      </c>
      <c r="D44" s="129"/>
      <c r="E44" s="141" t="s">
        <v>274</v>
      </c>
      <c r="F44" s="131"/>
      <c r="G44" s="143">
        <f>G45</f>
        <v>7.5</v>
      </c>
      <c r="H44" s="55"/>
    </row>
    <row r="45" spans="1:9" s="4" customFormat="1" ht="20.25" customHeight="1">
      <c r="A45" s="42"/>
      <c r="B45" s="64"/>
      <c r="C45" s="121" t="s">
        <v>384</v>
      </c>
      <c r="D45" s="129"/>
      <c r="E45" s="129" t="s">
        <v>275</v>
      </c>
      <c r="F45" s="131"/>
      <c r="G45" s="144">
        <f>G46</f>
        <v>7.5</v>
      </c>
      <c r="H45" s="55"/>
      <c r="I45" s="55"/>
    </row>
    <row r="46" spans="1:9" s="4" customFormat="1" ht="36" customHeight="1">
      <c r="A46" s="42"/>
      <c r="B46" s="64"/>
      <c r="C46" s="121" t="s">
        <v>403</v>
      </c>
      <c r="D46" s="129"/>
      <c r="E46" s="129" t="s">
        <v>301</v>
      </c>
      <c r="F46" s="131"/>
      <c r="G46" s="144">
        <f>G47</f>
        <v>7.5</v>
      </c>
      <c r="H46" s="55"/>
      <c r="I46" s="55"/>
    </row>
    <row r="47" spans="1:8" s="4" customFormat="1" ht="39" customHeight="1">
      <c r="A47" s="42"/>
      <c r="B47" s="120"/>
      <c r="C47" s="161" t="s">
        <v>147</v>
      </c>
      <c r="D47" s="129"/>
      <c r="E47" s="129" t="s">
        <v>302</v>
      </c>
      <c r="F47" s="131"/>
      <c r="G47" s="144">
        <f>G48</f>
        <v>7.5</v>
      </c>
      <c r="H47" s="55"/>
    </row>
    <row r="48" spans="1:8" ht="38.25" customHeight="1">
      <c r="A48" s="42"/>
      <c r="B48" s="120"/>
      <c r="C48" s="121" t="s">
        <v>348</v>
      </c>
      <c r="D48" s="129"/>
      <c r="E48" s="129" t="s">
        <v>302</v>
      </c>
      <c r="F48" s="131" t="s">
        <v>101</v>
      </c>
      <c r="G48" s="140">
        <f>'прил 6 (ведомст.)'!J271</f>
        <v>7.5</v>
      </c>
      <c r="H48" s="55"/>
    </row>
    <row r="49" spans="1:8" s="4" customFormat="1" ht="18.75" hidden="1">
      <c r="A49" s="42"/>
      <c r="B49" s="64"/>
      <c r="C49" s="121"/>
      <c r="D49" s="129"/>
      <c r="E49" s="129"/>
      <c r="F49" s="131"/>
      <c r="G49" s="140"/>
      <c r="H49" s="55"/>
    </row>
    <row r="50" spans="1:8" s="4" customFormat="1" ht="22.5" customHeight="1" hidden="1">
      <c r="A50" s="42"/>
      <c r="B50" s="64"/>
      <c r="C50" s="140"/>
      <c r="D50" s="129"/>
      <c r="E50" s="129"/>
      <c r="F50" s="131"/>
      <c r="G50" s="140"/>
      <c r="H50" s="55"/>
    </row>
    <row r="51" spans="1:8" ht="37.5" customHeight="1" hidden="1">
      <c r="A51" s="42"/>
      <c r="B51" s="64"/>
      <c r="C51" s="140"/>
      <c r="D51" s="129"/>
      <c r="E51" s="129"/>
      <c r="F51" s="131"/>
      <c r="G51" s="140"/>
      <c r="H51" s="55"/>
    </row>
    <row r="52" spans="1:8" ht="20.25" customHeight="1" hidden="1">
      <c r="A52" s="42"/>
      <c r="B52" s="64"/>
      <c r="C52" s="140"/>
      <c r="D52" s="129"/>
      <c r="E52" s="129"/>
      <c r="F52" s="131"/>
      <c r="G52" s="140"/>
      <c r="H52" s="55"/>
    </row>
    <row r="53" spans="1:8" ht="16.5" customHeight="1" hidden="1">
      <c r="A53" s="42"/>
      <c r="B53" s="64"/>
      <c r="C53" s="140"/>
      <c r="D53" s="129"/>
      <c r="E53" s="129"/>
      <c r="F53" s="131"/>
      <c r="G53" s="140"/>
      <c r="H53" s="55"/>
    </row>
    <row r="54" spans="1:8" ht="19.5" customHeight="1" hidden="1">
      <c r="A54" s="42"/>
      <c r="B54" s="64"/>
      <c r="C54" s="164"/>
      <c r="D54" s="129"/>
      <c r="E54" s="129"/>
      <c r="F54" s="131"/>
      <c r="G54" s="145"/>
      <c r="H54" s="55"/>
    </row>
    <row r="55" spans="1:8" ht="17.25" customHeight="1" hidden="1">
      <c r="A55" s="42"/>
      <c r="B55" s="64"/>
      <c r="C55" s="123"/>
      <c r="D55" s="129"/>
      <c r="E55" s="129"/>
      <c r="F55" s="131"/>
      <c r="G55" s="145"/>
      <c r="H55" s="55"/>
    </row>
    <row r="56" spans="1:8" ht="18.75" customHeight="1" hidden="1">
      <c r="A56" s="42"/>
      <c r="B56" s="64"/>
      <c r="C56" s="123"/>
      <c r="D56" s="129"/>
      <c r="E56" s="129"/>
      <c r="F56" s="131"/>
      <c r="G56" s="145"/>
      <c r="H56" s="55"/>
    </row>
    <row r="57" spans="1:8" ht="0.75" customHeight="1" hidden="1">
      <c r="A57" s="42"/>
      <c r="B57" s="64"/>
      <c r="C57" s="121"/>
      <c r="D57" s="129"/>
      <c r="E57" s="129"/>
      <c r="F57" s="131"/>
      <c r="G57" s="145"/>
      <c r="H57" s="55"/>
    </row>
    <row r="58" spans="1:8" ht="37.5" customHeight="1">
      <c r="A58" s="42"/>
      <c r="B58" s="66" t="s">
        <v>97</v>
      </c>
      <c r="C58" s="162" t="s">
        <v>55</v>
      </c>
      <c r="D58" s="129"/>
      <c r="E58" s="141" t="s">
        <v>276</v>
      </c>
      <c r="F58" s="131"/>
      <c r="G58" s="146">
        <f>G59</f>
        <v>1</v>
      </c>
      <c r="H58" s="55"/>
    </row>
    <row r="59" spans="1:8" ht="18.75" customHeight="1">
      <c r="A59" s="42"/>
      <c r="B59" s="64"/>
      <c r="C59" s="121" t="s">
        <v>384</v>
      </c>
      <c r="D59" s="129"/>
      <c r="E59" s="129" t="s">
        <v>277</v>
      </c>
      <c r="F59" s="129"/>
      <c r="G59" s="145">
        <f>G60</f>
        <v>1</v>
      </c>
      <c r="H59" s="55"/>
    </row>
    <row r="60" spans="1:8" ht="36" customHeight="1">
      <c r="A60" s="42"/>
      <c r="B60" s="64"/>
      <c r="C60" s="123" t="s">
        <v>304</v>
      </c>
      <c r="D60" s="129"/>
      <c r="E60" s="129" t="s">
        <v>303</v>
      </c>
      <c r="F60" s="129"/>
      <c r="G60" s="145">
        <f>G61</f>
        <v>1</v>
      </c>
      <c r="H60" s="55"/>
    </row>
    <row r="61" spans="1:8" ht="18.75" customHeight="1">
      <c r="A61" s="42"/>
      <c r="B61" s="64"/>
      <c r="C61" s="123" t="s">
        <v>140</v>
      </c>
      <c r="D61" s="129"/>
      <c r="E61" s="129" t="s">
        <v>305</v>
      </c>
      <c r="F61" s="131"/>
      <c r="G61" s="147">
        <f>G62</f>
        <v>1</v>
      </c>
      <c r="H61" s="55"/>
    </row>
    <row r="62" spans="1:8" ht="37.5" customHeight="1">
      <c r="A62" s="42"/>
      <c r="B62" s="64"/>
      <c r="C62" s="121" t="s">
        <v>348</v>
      </c>
      <c r="D62" s="129"/>
      <c r="E62" s="129" t="s">
        <v>305</v>
      </c>
      <c r="F62" s="131" t="s">
        <v>101</v>
      </c>
      <c r="G62" s="145">
        <f>'прил 6 (ведомст.)'!J202</f>
        <v>1</v>
      </c>
      <c r="H62" s="55"/>
    </row>
    <row r="63" spans="1:8" ht="39.75" customHeight="1">
      <c r="A63" s="42"/>
      <c r="B63" s="66" t="s">
        <v>117</v>
      </c>
      <c r="C63" s="162" t="s">
        <v>56</v>
      </c>
      <c r="D63" s="129"/>
      <c r="E63" s="141" t="s">
        <v>278</v>
      </c>
      <c r="F63" s="131"/>
      <c r="G63" s="146">
        <f>G64</f>
        <v>62.8</v>
      </c>
      <c r="H63" s="55"/>
    </row>
    <row r="64" spans="1:8" ht="19.5" customHeight="1">
      <c r="A64" s="42"/>
      <c r="B64" s="64"/>
      <c r="C64" s="121" t="s">
        <v>384</v>
      </c>
      <c r="D64" s="129"/>
      <c r="E64" s="129" t="s">
        <v>279</v>
      </c>
      <c r="F64" s="131"/>
      <c r="G64" s="145">
        <f>G65+G73+G70</f>
        <v>62.8</v>
      </c>
      <c r="H64" s="55"/>
    </row>
    <row r="65" spans="1:8" ht="39.75" customHeight="1">
      <c r="A65" s="42"/>
      <c r="B65" s="64"/>
      <c r="C65" s="124" t="s">
        <v>306</v>
      </c>
      <c r="D65" s="129"/>
      <c r="E65" s="129" t="s">
        <v>280</v>
      </c>
      <c r="F65" s="131"/>
      <c r="G65" s="145">
        <f>G66+G68</f>
        <v>8.6</v>
      </c>
      <c r="H65" s="55"/>
    </row>
    <row r="66" spans="1:8" ht="60" customHeight="1" hidden="1">
      <c r="A66" s="42"/>
      <c r="B66" s="64"/>
      <c r="C66" s="124" t="s">
        <v>23</v>
      </c>
      <c r="D66" s="129"/>
      <c r="E66" s="129" t="s">
        <v>281</v>
      </c>
      <c r="F66" s="131"/>
      <c r="G66" s="145">
        <f>G67</f>
        <v>0</v>
      </c>
      <c r="H66" s="55"/>
    </row>
    <row r="67" spans="1:8" ht="37.5" customHeight="1" hidden="1">
      <c r="A67" s="42"/>
      <c r="B67" s="64"/>
      <c r="C67" s="121" t="s">
        <v>348</v>
      </c>
      <c r="D67" s="129"/>
      <c r="E67" s="129" t="s">
        <v>281</v>
      </c>
      <c r="F67" s="131" t="s">
        <v>101</v>
      </c>
      <c r="G67" s="218">
        <f>'прил 6 (ведомст.)'!J104</f>
        <v>0</v>
      </c>
      <c r="H67" s="55"/>
    </row>
    <row r="68" spans="1:8" ht="79.5" customHeight="1">
      <c r="A68" s="42"/>
      <c r="B68" s="64"/>
      <c r="C68" s="155" t="s">
        <v>354</v>
      </c>
      <c r="D68" s="129"/>
      <c r="E68" s="129" t="s">
        <v>353</v>
      </c>
      <c r="F68" s="131"/>
      <c r="G68" s="218">
        <f>G69</f>
        <v>8.6</v>
      </c>
      <c r="H68" s="55"/>
    </row>
    <row r="69" spans="1:8" ht="37.5" customHeight="1">
      <c r="A69" s="42"/>
      <c r="B69" s="64"/>
      <c r="C69" s="121" t="s">
        <v>348</v>
      </c>
      <c r="D69" s="129"/>
      <c r="E69" s="129" t="s">
        <v>353</v>
      </c>
      <c r="F69" s="131" t="s">
        <v>101</v>
      </c>
      <c r="G69" s="218">
        <f>'прил 6 (ведомст.)'!J106</f>
        <v>8.6</v>
      </c>
      <c r="H69" s="55"/>
    </row>
    <row r="70" spans="1:8" ht="19.5" customHeight="1">
      <c r="A70" s="42"/>
      <c r="B70" s="64"/>
      <c r="C70" s="121" t="s">
        <v>359</v>
      </c>
      <c r="D70" s="129"/>
      <c r="E70" s="129" t="s">
        <v>358</v>
      </c>
      <c r="F70" s="131"/>
      <c r="G70" s="218">
        <f>G71</f>
        <v>27.8</v>
      </c>
      <c r="H70" s="55"/>
    </row>
    <row r="71" spans="1:8" ht="60" customHeight="1">
      <c r="A71" s="42"/>
      <c r="B71" s="64"/>
      <c r="C71" s="155" t="s">
        <v>365</v>
      </c>
      <c r="D71" s="129"/>
      <c r="E71" s="129" t="s">
        <v>360</v>
      </c>
      <c r="F71" s="131"/>
      <c r="G71" s="218">
        <f>G72</f>
        <v>27.8</v>
      </c>
      <c r="H71" s="55"/>
    </row>
    <row r="72" spans="1:8" ht="40.5" customHeight="1">
      <c r="A72" s="42"/>
      <c r="B72" s="64"/>
      <c r="C72" s="121" t="s">
        <v>348</v>
      </c>
      <c r="D72" s="129"/>
      <c r="E72" s="129" t="s">
        <v>360</v>
      </c>
      <c r="F72" s="131" t="s">
        <v>101</v>
      </c>
      <c r="G72" s="218">
        <f>'прил 6 (ведомст.)'!J119</f>
        <v>27.8</v>
      </c>
      <c r="H72" s="55"/>
    </row>
    <row r="73" spans="1:8" ht="19.5" customHeight="1">
      <c r="A73" s="42"/>
      <c r="B73" s="64"/>
      <c r="C73" s="124" t="s">
        <v>309</v>
      </c>
      <c r="D73" s="129"/>
      <c r="E73" s="129" t="s">
        <v>307</v>
      </c>
      <c r="F73" s="131"/>
      <c r="G73" s="218">
        <f>G74</f>
        <v>26.4</v>
      </c>
      <c r="H73" s="55"/>
    </row>
    <row r="74" spans="1:8" ht="18.75" customHeight="1">
      <c r="A74" s="42"/>
      <c r="B74" s="64"/>
      <c r="C74" s="123" t="s">
        <v>48</v>
      </c>
      <c r="D74" s="129"/>
      <c r="E74" s="129" t="s">
        <v>308</v>
      </c>
      <c r="F74" s="131"/>
      <c r="G74" s="145">
        <f>G75</f>
        <v>26.4</v>
      </c>
      <c r="H74" s="55"/>
    </row>
    <row r="75" spans="1:8" ht="38.25" customHeight="1">
      <c r="A75" s="42"/>
      <c r="B75" s="64"/>
      <c r="C75" s="121" t="s">
        <v>348</v>
      </c>
      <c r="D75" s="129"/>
      <c r="E75" s="129" t="s">
        <v>308</v>
      </c>
      <c r="F75" s="131" t="s">
        <v>101</v>
      </c>
      <c r="G75" s="145">
        <f>'прил 6 (ведомст.)'!J113</f>
        <v>26.4</v>
      </c>
      <c r="H75" s="55"/>
    </row>
    <row r="76" spans="1:8" ht="36" customHeight="1">
      <c r="A76" s="42"/>
      <c r="B76" s="66" t="s">
        <v>118</v>
      </c>
      <c r="C76" s="162" t="s">
        <v>57</v>
      </c>
      <c r="D76" s="129"/>
      <c r="E76" s="141" t="s">
        <v>282</v>
      </c>
      <c r="F76" s="131"/>
      <c r="G76" s="146">
        <f>G78</f>
        <v>20</v>
      </c>
      <c r="H76" s="55"/>
    </row>
    <row r="77" spans="1:8" ht="18.75" hidden="1">
      <c r="A77" s="42"/>
      <c r="B77" s="64"/>
      <c r="C77" s="165"/>
      <c r="D77" s="131"/>
      <c r="E77" s="129"/>
      <c r="F77" s="131"/>
      <c r="G77" s="148"/>
      <c r="H77" s="55"/>
    </row>
    <row r="78" spans="1:8" ht="18.75" customHeight="1">
      <c r="A78" s="42"/>
      <c r="B78" s="64"/>
      <c r="C78" s="121" t="s">
        <v>384</v>
      </c>
      <c r="D78" s="131"/>
      <c r="E78" s="129" t="s">
        <v>283</v>
      </c>
      <c r="F78" s="131"/>
      <c r="G78" s="148">
        <f>G79+G82</f>
        <v>20</v>
      </c>
      <c r="H78" s="55"/>
    </row>
    <row r="79" spans="1:8" ht="54" customHeight="1">
      <c r="A79" s="42"/>
      <c r="B79" s="64"/>
      <c r="C79" s="160" t="s">
        <v>310</v>
      </c>
      <c r="D79" s="131"/>
      <c r="E79" s="129" t="s">
        <v>284</v>
      </c>
      <c r="F79" s="131"/>
      <c r="G79" s="145">
        <f>G80</f>
        <v>20</v>
      </c>
      <c r="H79" s="55"/>
    </row>
    <row r="80" spans="1:8" ht="37.5">
      <c r="A80" s="42"/>
      <c r="B80" s="64"/>
      <c r="C80" s="121" t="s">
        <v>20</v>
      </c>
      <c r="D80" s="131"/>
      <c r="E80" s="129" t="s">
        <v>285</v>
      </c>
      <c r="F80" s="135"/>
      <c r="G80" s="145">
        <f>G81</f>
        <v>20</v>
      </c>
      <c r="H80" s="55"/>
    </row>
    <row r="81" spans="1:8" ht="39" customHeight="1">
      <c r="A81" s="42"/>
      <c r="B81" s="64"/>
      <c r="C81" s="121" t="s">
        <v>348</v>
      </c>
      <c r="D81" s="131"/>
      <c r="E81" s="129" t="s">
        <v>285</v>
      </c>
      <c r="F81" s="135" t="s">
        <v>101</v>
      </c>
      <c r="G81" s="145">
        <f>'прил 6 (ведомст.)'!J71</f>
        <v>20</v>
      </c>
      <c r="H81" s="55"/>
    </row>
    <row r="82" spans="1:8" ht="19.5" customHeight="1" hidden="1">
      <c r="A82" s="42"/>
      <c r="B82" s="64"/>
      <c r="C82" s="121" t="s">
        <v>378</v>
      </c>
      <c r="D82" s="131"/>
      <c r="E82" s="129" t="s">
        <v>379</v>
      </c>
      <c r="F82" s="131"/>
      <c r="G82" s="145">
        <f>G83</f>
        <v>0</v>
      </c>
      <c r="H82" s="55"/>
    </row>
    <row r="83" spans="1:8" ht="22.5" customHeight="1" hidden="1">
      <c r="A83" s="42"/>
      <c r="B83" s="64"/>
      <c r="C83" s="124" t="s">
        <v>375</v>
      </c>
      <c r="D83" s="131"/>
      <c r="E83" s="129" t="s">
        <v>380</v>
      </c>
      <c r="F83" s="131"/>
      <c r="G83" s="145">
        <f>G84</f>
        <v>0</v>
      </c>
      <c r="H83" s="55"/>
    </row>
    <row r="84" spans="1:8" ht="39.75" customHeight="1" hidden="1">
      <c r="A84" s="42"/>
      <c r="B84" s="64"/>
      <c r="C84" s="121" t="s">
        <v>348</v>
      </c>
      <c r="D84" s="131"/>
      <c r="E84" s="129" t="s">
        <v>380</v>
      </c>
      <c r="F84" s="131" t="s">
        <v>101</v>
      </c>
      <c r="G84" s="145">
        <f>'прил 6 (ведомст.)'!J74</f>
        <v>0</v>
      </c>
      <c r="H84" s="55"/>
    </row>
    <row r="85" spans="1:8" ht="36.75" customHeight="1">
      <c r="A85" s="42"/>
      <c r="B85" s="66" t="s">
        <v>119</v>
      </c>
      <c r="C85" s="162" t="s">
        <v>58</v>
      </c>
      <c r="D85" s="129"/>
      <c r="E85" s="141" t="s">
        <v>286</v>
      </c>
      <c r="F85" s="127"/>
      <c r="G85" s="149">
        <f>G86</f>
        <v>1593.74906</v>
      </c>
      <c r="H85" s="55"/>
    </row>
    <row r="86" spans="1:8" ht="18.75" customHeight="1">
      <c r="A86" s="42"/>
      <c r="B86" s="64"/>
      <c r="C86" s="121" t="s">
        <v>384</v>
      </c>
      <c r="D86" s="129"/>
      <c r="E86" s="129" t="s">
        <v>287</v>
      </c>
      <c r="F86" s="131"/>
      <c r="G86" s="140">
        <f>G87</f>
        <v>1593.74906</v>
      </c>
      <c r="H86" s="55"/>
    </row>
    <row r="87" spans="1:8" ht="37.5" customHeight="1">
      <c r="A87" s="42"/>
      <c r="B87" s="64"/>
      <c r="C87" s="166" t="s">
        <v>312</v>
      </c>
      <c r="D87" s="129"/>
      <c r="E87" s="129" t="s">
        <v>288</v>
      </c>
      <c r="F87" s="131"/>
      <c r="G87" s="140">
        <f>G89</f>
        <v>1593.74906</v>
      </c>
      <c r="H87" s="55"/>
    </row>
    <row r="88" spans="1:8" ht="20.25" customHeight="1" hidden="1">
      <c r="A88" s="42"/>
      <c r="B88" s="64"/>
      <c r="C88" s="121" t="s">
        <v>102</v>
      </c>
      <c r="D88" s="129"/>
      <c r="E88" s="129" t="s">
        <v>263</v>
      </c>
      <c r="F88" s="131" t="s">
        <v>101</v>
      </c>
      <c r="G88" s="140">
        <f>'прил 6 (ведомст.)'!J128</f>
        <v>0</v>
      </c>
      <c r="H88" s="55"/>
    </row>
    <row r="89" spans="1:8" ht="54.75" customHeight="1">
      <c r="A89" s="42"/>
      <c r="B89" s="64"/>
      <c r="C89" s="166" t="s">
        <v>149</v>
      </c>
      <c r="D89" s="129"/>
      <c r="E89" s="129" t="s">
        <v>289</v>
      </c>
      <c r="F89" s="131"/>
      <c r="G89" s="140">
        <f>G90</f>
        <v>1593.74906</v>
      </c>
      <c r="H89" s="55"/>
    </row>
    <row r="90" spans="1:8" ht="39.75" customHeight="1">
      <c r="A90" s="42"/>
      <c r="B90" s="64"/>
      <c r="C90" s="121" t="s">
        <v>348</v>
      </c>
      <c r="D90" s="129"/>
      <c r="E90" s="129" t="s">
        <v>289</v>
      </c>
      <c r="F90" s="131" t="s">
        <v>101</v>
      </c>
      <c r="G90" s="139">
        <f>'прил 6 (ведомст.)'!J130</f>
        <v>1593.74906</v>
      </c>
      <c r="H90" s="55"/>
    </row>
    <row r="91" spans="1:8" ht="52.5" customHeight="1">
      <c r="A91" s="42"/>
      <c r="B91" s="66" t="s">
        <v>120</v>
      </c>
      <c r="C91" s="162" t="s">
        <v>63</v>
      </c>
      <c r="D91" s="129"/>
      <c r="E91" s="141" t="s">
        <v>290</v>
      </c>
      <c r="F91" s="131"/>
      <c r="G91" s="150">
        <f>G92</f>
        <v>3</v>
      </c>
      <c r="H91" s="55"/>
    </row>
    <row r="92" spans="1:8" ht="20.25" customHeight="1">
      <c r="A92" s="42"/>
      <c r="B92" s="64"/>
      <c r="C92" s="121" t="s">
        <v>384</v>
      </c>
      <c r="D92" s="129"/>
      <c r="E92" s="129" t="s">
        <v>291</v>
      </c>
      <c r="F92" s="131"/>
      <c r="G92" s="140">
        <f>G93</f>
        <v>3</v>
      </c>
      <c r="H92" s="55"/>
    </row>
    <row r="93" spans="1:8" ht="18" customHeight="1">
      <c r="A93" s="42"/>
      <c r="B93" s="64"/>
      <c r="C93" s="222" t="s">
        <v>313</v>
      </c>
      <c r="D93" s="129"/>
      <c r="E93" s="129" t="s">
        <v>292</v>
      </c>
      <c r="F93" s="131"/>
      <c r="G93" s="140">
        <f>G94</f>
        <v>3</v>
      </c>
      <c r="H93" s="55"/>
    </row>
    <row r="94" spans="1:8" ht="20.25" customHeight="1">
      <c r="A94" s="42"/>
      <c r="B94" s="64"/>
      <c r="C94" s="121" t="s">
        <v>148</v>
      </c>
      <c r="D94" s="129"/>
      <c r="E94" s="129" t="s">
        <v>293</v>
      </c>
      <c r="F94" s="131"/>
      <c r="G94" s="151">
        <f>G95</f>
        <v>3</v>
      </c>
      <c r="H94" s="55"/>
    </row>
    <row r="95" spans="1:8" ht="38.25" customHeight="1">
      <c r="A95" s="42"/>
      <c r="B95" s="66"/>
      <c r="C95" s="121" t="s">
        <v>348</v>
      </c>
      <c r="D95" s="127"/>
      <c r="E95" s="129" t="s">
        <v>293</v>
      </c>
      <c r="F95" s="131" t="s">
        <v>101</v>
      </c>
      <c r="G95" s="140">
        <f>'прил 6 (ведомст.)'!J145</f>
        <v>3</v>
      </c>
      <c r="H95" s="55"/>
    </row>
    <row r="96" spans="1:8" ht="36.75" customHeight="1">
      <c r="A96" s="42"/>
      <c r="B96" s="66" t="s">
        <v>121</v>
      </c>
      <c r="C96" s="162" t="s">
        <v>59</v>
      </c>
      <c r="D96" s="129"/>
      <c r="E96" s="141" t="s">
        <v>314</v>
      </c>
      <c r="F96" s="131"/>
      <c r="G96" s="149">
        <f>G97</f>
        <v>4701.40561</v>
      </c>
      <c r="H96" s="55"/>
    </row>
    <row r="97" spans="1:8" ht="19.5" customHeight="1">
      <c r="A97" s="42"/>
      <c r="B97" s="64"/>
      <c r="C97" s="121" t="s">
        <v>384</v>
      </c>
      <c r="D97" s="129"/>
      <c r="E97" s="129" t="s">
        <v>315</v>
      </c>
      <c r="F97" s="129"/>
      <c r="G97" s="139">
        <f>G98+G101+G119+G125+G122+G116+G128</f>
        <v>4701.40561</v>
      </c>
      <c r="H97" s="55"/>
    </row>
    <row r="98" spans="1:8" ht="38.25" customHeight="1">
      <c r="A98" s="42"/>
      <c r="B98" s="64"/>
      <c r="C98" s="121" t="s">
        <v>317</v>
      </c>
      <c r="D98" s="129"/>
      <c r="E98" s="129" t="s">
        <v>316</v>
      </c>
      <c r="F98" s="129"/>
      <c r="G98" s="139">
        <f>G99</f>
        <v>659.7</v>
      </c>
      <c r="H98" s="55"/>
    </row>
    <row r="99" spans="1:8" ht="18" customHeight="1">
      <c r="A99" s="42"/>
      <c r="B99" s="64"/>
      <c r="C99" s="140" t="s">
        <v>15</v>
      </c>
      <c r="D99" s="129"/>
      <c r="E99" s="129" t="s">
        <v>318</v>
      </c>
      <c r="F99" s="129"/>
      <c r="G99" s="139">
        <f>G100</f>
        <v>659.7</v>
      </c>
      <c r="H99" s="55"/>
    </row>
    <row r="100" spans="1:8" ht="73.5" customHeight="1">
      <c r="A100" s="42"/>
      <c r="B100" s="64"/>
      <c r="C100" s="140" t="s">
        <v>99</v>
      </c>
      <c r="D100" s="129"/>
      <c r="E100" s="129" t="s">
        <v>318</v>
      </c>
      <c r="F100" s="129" t="s">
        <v>100</v>
      </c>
      <c r="G100" s="139">
        <f>'прил 6 (ведомст.)'!J36</f>
        <v>659.7</v>
      </c>
      <c r="H100" s="55"/>
    </row>
    <row r="101" spans="1:8" ht="18.75" customHeight="1">
      <c r="A101" s="42"/>
      <c r="B101" s="64"/>
      <c r="C101" s="121" t="s">
        <v>16</v>
      </c>
      <c r="D101" s="129"/>
      <c r="E101" s="129" t="s">
        <v>319</v>
      </c>
      <c r="F101" s="129"/>
      <c r="G101" s="139">
        <f>G102+G108+G111+G114+G106</f>
        <v>3919.6056099999996</v>
      </c>
      <c r="H101" s="55"/>
    </row>
    <row r="102" spans="1:8" ht="18.75" customHeight="1">
      <c r="A102" s="42"/>
      <c r="B102" s="64"/>
      <c r="C102" s="140" t="s">
        <v>15</v>
      </c>
      <c r="D102" s="129"/>
      <c r="E102" s="129" t="s">
        <v>320</v>
      </c>
      <c r="F102" s="129"/>
      <c r="G102" s="139">
        <f>G103+G104+G105</f>
        <v>3320.238</v>
      </c>
      <c r="H102" s="55"/>
    </row>
    <row r="103" spans="1:8" ht="73.5" customHeight="1">
      <c r="A103" s="42"/>
      <c r="B103" s="64"/>
      <c r="C103" s="140" t="s">
        <v>99</v>
      </c>
      <c r="D103" s="129"/>
      <c r="E103" s="129" t="s">
        <v>320</v>
      </c>
      <c r="F103" s="129" t="s">
        <v>100</v>
      </c>
      <c r="G103" s="139">
        <f>'прил 6 (ведомст.)'!J42</f>
        <v>2804.5</v>
      </c>
      <c r="H103" s="55"/>
    </row>
    <row r="104" spans="1:8" ht="33.75" customHeight="1">
      <c r="A104" s="42"/>
      <c r="B104" s="64"/>
      <c r="C104" s="222" t="s">
        <v>348</v>
      </c>
      <c r="D104" s="129"/>
      <c r="E104" s="129" t="s">
        <v>320</v>
      </c>
      <c r="F104" s="131" t="s">
        <v>101</v>
      </c>
      <c r="G104" s="152">
        <f>'прил 6 (ведомст.)'!J43</f>
        <v>488.538</v>
      </c>
      <c r="H104" s="55"/>
    </row>
    <row r="105" spans="1:8" ht="19.5" customHeight="1">
      <c r="A105" s="42"/>
      <c r="B105" s="64"/>
      <c r="C105" s="121" t="s">
        <v>104</v>
      </c>
      <c r="D105" s="129"/>
      <c r="E105" s="129" t="s">
        <v>320</v>
      </c>
      <c r="F105" s="131" t="s">
        <v>103</v>
      </c>
      <c r="G105" s="152">
        <f>'прил 6 (ведомст.)'!J44</f>
        <v>27.2</v>
      </c>
      <c r="H105" s="55"/>
    </row>
    <row r="106" spans="1:8" ht="37.5" customHeight="1">
      <c r="A106" s="42"/>
      <c r="B106" s="64"/>
      <c r="C106" s="121" t="s">
        <v>410</v>
      </c>
      <c r="D106" s="129"/>
      <c r="E106" s="129" t="s">
        <v>369</v>
      </c>
      <c r="F106" s="131"/>
      <c r="G106" s="152">
        <f>G107</f>
        <v>284.20000000000005</v>
      </c>
      <c r="H106" s="55"/>
    </row>
    <row r="107" spans="1:8" ht="39.75" customHeight="1">
      <c r="A107" s="42"/>
      <c r="B107" s="64"/>
      <c r="C107" s="121" t="s">
        <v>348</v>
      </c>
      <c r="D107" s="129"/>
      <c r="E107" s="129" t="s">
        <v>369</v>
      </c>
      <c r="F107" s="131" t="s">
        <v>101</v>
      </c>
      <c r="G107" s="152">
        <f>'прил 6 (ведомст.)'!J80</f>
        <v>284.20000000000005</v>
      </c>
      <c r="H107" s="55"/>
    </row>
    <row r="108" spans="1:8" ht="39.75" customHeight="1">
      <c r="A108" s="42"/>
      <c r="B108" s="64"/>
      <c r="C108" s="161" t="s">
        <v>138</v>
      </c>
      <c r="D108" s="129"/>
      <c r="E108" s="129" t="s">
        <v>325</v>
      </c>
      <c r="F108" s="131"/>
      <c r="G108" s="145">
        <f>G110</f>
        <v>110.26760999999999</v>
      </c>
      <c r="H108" s="55"/>
    </row>
    <row r="109" spans="1:8" ht="37.5" hidden="1">
      <c r="A109" s="42"/>
      <c r="B109" s="64"/>
      <c r="C109" s="121" t="s">
        <v>102</v>
      </c>
      <c r="D109" s="129"/>
      <c r="E109" s="129"/>
      <c r="F109" s="131"/>
      <c r="G109" s="123"/>
      <c r="H109" s="55"/>
    </row>
    <row r="110" spans="1:8" ht="39" customHeight="1">
      <c r="A110" s="42"/>
      <c r="B110" s="64"/>
      <c r="C110" s="121" t="s">
        <v>348</v>
      </c>
      <c r="D110" s="129"/>
      <c r="E110" s="129" t="s">
        <v>325</v>
      </c>
      <c r="F110" s="131" t="s">
        <v>101</v>
      </c>
      <c r="G110" s="145">
        <f>'прил 6 (ведомст.)'!J82</f>
        <v>110.26760999999999</v>
      </c>
      <c r="H110" s="55"/>
    </row>
    <row r="111" spans="1:8" ht="34.5" customHeight="1">
      <c r="A111" s="42"/>
      <c r="B111" s="64"/>
      <c r="C111" s="165" t="s">
        <v>195</v>
      </c>
      <c r="D111" s="129"/>
      <c r="E111" s="129" t="s">
        <v>326</v>
      </c>
      <c r="F111" s="131"/>
      <c r="G111" s="145">
        <f>G112+G113</f>
        <v>201.1</v>
      </c>
      <c r="H111" s="55"/>
    </row>
    <row r="112" spans="1:8" ht="75" customHeight="1">
      <c r="A112" s="42"/>
      <c r="B112" s="64"/>
      <c r="C112" s="140" t="s">
        <v>99</v>
      </c>
      <c r="D112" s="129"/>
      <c r="E112" s="129" t="s">
        <v>326</v>
      </c>
      <c r="F112" s="131" t="s">
        <v>100</v>
      </c>
      <c r="G112" s="145">
        <f>'прил 6 (ведомст.)'!J96</f>
        <v>198.1</v>
      </c>
      <c r="H112" s="55"/>
    </row>
    <row r="113" spans="1:8" ht="36" customHeight="1">
      <c r="A113" s="42"/>
      <c r="B113" s="120"/>
      <c r="C113" s="222" t="s">
        <v>348</v>
      </c>
      <c r="D113" s="129"/>
      <c r="E113" s="129" t="s">
        <v>326</v>
      </c>
      <c r="F113" s="131" t="s">
        <v>101</v>
      </c>
      <c r="G113" s="152">
        <f>'прил 6 (ведомст.)'!J97</f>
        <v>3</v>
      </c>
      <c r="H113" s="55"/>
    </row>
    <row r="114" spans="1:8" ht="36.75" customHeight="1">
      <c r="A114" s="42"/>
      <c r="B114" s="120"/>
      <c r="C114" s="140" t="s">
        <v>131</v>
      </c>
      <c r="D114" s="129"/>
      <c r="E114" s="129" t="s">
        <v>321</v>
      </c>
      <c r="F114" s="129"/>
      <c r="G114" s="140">
        <f>G115</f>
        <v>3.8</v>
      </c>
      <c r="H114" s="55"/>
    </row>
    <row r="115" spans="1:8" ht="37.5" customHeight="1">
      <c r="A115" s="42"/>
      <c r="B115" s="64"/>
      <c r="C115" s="222" t="s">
        <v>348</v>
      </c>
      <c r="D115" s="129"/>
      <c r="E115" s="129" t="s">
        <v>321</v>
      </c>
      <c r="F115" s="129" t="s">
        <v>101</v>
      </c>
      <c r="G115" s="140">
        <f>'прил 6 (ведомст.)'!J47</f>
        <v>3.8</v>
      </c>
      <c r="H115" s="55"/>
    </row>
    <row r="116" spans="1:8" ht="22.5" customHeight="1" hidden="1">
      <c r="A116" s="42"/>
      <c r="B116" s="64"/>
      <c r="C116" s="121" t="s">
        <v>386</v>
      </c>
      <c r="D116" s="129"/>
      <c r="E116" s="129" t="s">
        <v>385</v>
      </c>
      <c r="F116" s="129"/>
      <c r="G116" s="140">
        <f>G117</f>
        <v>0</v>
      </c>
      <c r="H116" s="55"/>
    </row>
    <row r="117" spans="1:8" ht="22.5" customHeight="1" hidden="1">
      <c r="A117" s="42"/>
      <c r="B117" s="64"/>
      <c r="C117" s="121" t="s">
        <v>388</v>
      </c>
      <c r="D117" s="129"/>
      <c r="E117" s="129" t="s">
        <v>387</v>
      </c>
      <c r="F117" s="129"/>
      <c r="G117" s="140">
        <f>G118</f>
        <v>0</v>
      </c>
      <c r="H117" s="55"/>
    </row>
    <row r="118" spans="1:8" ht="22.5" customHeight="1" hidden="1">
      <c r="A118" s="42"/>
      <c r="B118" s="64"/>
      <c r="C118" s="121" t="s">
        <v>104</v>
      </c>
      <c r="D118" s="129"/>
      <c r="E118" s="129" t="s">
        <v>387</v>
      </c>
      <c r="F118" s="129" t="s">
        <v>103</v>
      </c>
      <c r="G118" s="140">
        <f>'прил 6 (ведомст.)'!J59</f>
        <v>0</v>
      </c>
      <c r="H118" s="55"/>
    </row>
    <row r="119" spans="1:8" ht="21.75" customHeight="1">
      <c r="A119" s="42"/>
      <c r="B119" s="64"/>
      <c r="C119" s="161" t="s">
        <v>323</v>
      </c>
      <c r="D119" s="129"/>
      <c r="E119" s="129" t="s">
        <v>322</v>
      </c>
      <c r="F119" s="129"/>
      <c r="G119" s="140">
        <f>G120</f>
        <v>1</v>
      </c>
      <c r="H119" s="55"/>
    </row>
    <row r="120" spans="1:8" ht="35.25" customHeight="1">
      <c r="A120" s="42"/>
      <c r="B120" s="65"/>
      <c r="C120" s="223" t="s">
        <v>49</v>
      </c>
      <c r="D120" s="127"/>
      <c r="E120" s="129" t="s">
        <v>324</v>
      </c>
      <c r="F120" s="131"/>
      <c r="G120" s="140">
        <f>G121</f>
        <v>1</v>
      </c>
      <c r="H120" s="55"/>
    </row>
    <row r="121" spans="1:8" ht="38.25" customHeight="1">
      <c r="A121" s="42"/>
      <c r="B121" s="64"/>
      <c r="C121" s="121" t="s">
        <v>348</v>
      </c>
      <c r="D121" s="129"/>
      <c r="E121" s="129" t="s">
        <v>324</v>
      </c>
      <c r="F121" s="131" t="s">
        <v>101</v>
      </c>
      <c r="G121" s="140">
        <f>'прил 6 (ведомст.)'!J86</f>
        <v>1</v>
      </c>
      <c r="H121" s="55"/>
    </row>
    <row r="122" spans="1:8" ht="38.25" customHeight="1">
      <c r="A122" s="42"/>
      <c r="B122" s="64"/>
      <c r="C122" s="121" t="s">
        <v>372</v>
      </c>
      <c r="D122" s="129"/>
      <c r="E122" s="129" t="s">
        <v>370</v>
      </c>
      <c r="F122" s="131"/>
      <c r="G122" s="140">
        <f>G123</f>
        <v>24</v>
      </c>
      <c r="H122" s="55"/>
    </row>
    <row r="123" spans="1:8" ht="16.5" customHeight="1">
      <c r="A123" s="42"/>
      <c r="B123" s="64"/>
      <c r="C123" s="224" t="s">
        <v>373</v>
      </c>
      <c r="D123" s="129"/>
      <c r="E123" s="129" t="s">
        <v>371</v>
      </c>
      <c r="F123" s="131"/>
      <c r="G123" s="140">
        <f>G124</f>
        <v>24</v>
      </c>
      <c r="H123" s="55"/>
    </row>
    <row r="124" spans="1:8" ht="38.25" customHeight="1">
      <c r="A124" s="42"/>
      <c r="B124" s="64"/>
      <c r="C124" s="121" t="s">
        <v>348</v>
      </c>
      <c r="D124" s="129"/>
      <c r="E124" s="129" t="s">
        <v>371</v>
      </c>
      <c r="F124" s="131" t="s">
        <v>101</v>
      </c>
      <c r="G124" s="140">
        <f>'прил 6 (ведомст.)'!J89+'прил 6 (ведомст.)'!J194</f>
        <v>24</v>
      </c>
      <c r="H124" s="55"/>
    </row>
    <row r="125" spans="1:8" ht="33.75" customHeight="1">
      <c r="A125" s="42"/>
      <c r="B125" s="64"/>
      <c r="C125" s="222" t="s">
        <v>356</v>
      </c>
      <c r="D125" s="129"/>
      <c r="E125" s="129" t="s">
        <v>355</v>
      </c>
      <c r="F125" s="133"/>
      <c r="G125" s="139">
        <f>G126</f>
        <v>90.3</v>
      </c>
      <c r="H125" s="55"/>
    </row>
    <row r="126" spans="1:8" ht="36.75" customHeight="1">
      <c r="A126" s="42"/>
      <c r="B126" s="64"/>
      <c r="C126" s="160" t="s">
        <v>413</v>
      </c>
      <c r="D126" s="129"/>
      <c r="E126" s="129" t="s">
        <v>357</v>
      </c>
      <c r="F126" s="129"/>
      <c r="G126" s="139">
        <f>G127</f>
        <v>90.3</v>
      </c>
      <c r="H126" s="55"/>
    </row>
    <row r="127" spans="1:8" ht="36.75" customHeight="1">
      <c r="A127" s="42"/>
      <c r="B127" s="64"/>
      <c r="C127" s="222" t="s">
        <v>348</v>
      </c>
      <c r="D127" s="129"/>
      <c r="E127" s="129" t="s">
        <v>357</v>
      </c>
      <c r="F127" s="129" t="s">
        <v>101</v>
      </c>
      <c r="G127" s="139">
        <f>'прил 6 (ведомст.)'!J150</f>
        <v>90.3</v>
      </c>
      <c r="H127" s="55"/>
    </row>
    <row r="128" spans="1:8" ht="33.75" customHeight="1">
      <c r="A128" s="42"/>
      <c r="B128" s="64"/>
      <c r="C128" s="222" t="s">
        <v>396</v>
      </c>
      <c r="D128" s="129"/>
      <c r="E128" s="129" t="s">
        <v>395</v>
      </c>
      <c r="F128" s="129"/>
      <c r="G128" s="139">
        <f>G129</f>
        <v>6.8</v>
      </c>
      <c r="H128" s="55"/>
    </row>
    <row r="129" spans="1:8" ht="33.75" customHeight="1">
      <c r="A129" s="42"/>
      <c r="B129" s="64"/>
      <c r="C129" s="222" t="s">
        <v>402</v>
      </c>
      <c r="D129" s="129"/>
      <c r="E129" s="129" t="s">
        <v>397</v>
      </c>
      <c r="F129" s="129"/>
      <c r="G129" s="139">
        <f>G130</f>
        <v>6.8</v>
      </c>
      <c r="H129" s="55"/>
    </row>
    <row r="130" spans="1:8" ht="20.25" customHeight="1">
      <c r="A130" s="42"/>
      <c r="B130" s="64"/>
      <c r="C130" s="121" t="s">
        <v>106</v>
      </c>
      <c r="D130" s="129"/>
      <c r="E130" s="129" t="s">
        <v>397</v>
      </c>
      <c r="F130" s="129" t="s">
        <v>105</v>
      </c>
      <c r="G130" s="139">
        <f>'прил 6 (ведомст.)'!J53</f>
        <v>6.8</v>
      </c>
      <c r="H130" s="55"/>
    </row>
    <row r="131" spans="1:9" ht="41.25" customHeight="1">
      <c r="A131" s="42"/>
      <c r="B131" s="66" t="s">
        <v>122</v>
      </c>
      <c r="C131" s="162" t="s">
        <v>60</v>
      </c>
      <c r="D131" s="129"/>
      <c r="E131" s="141" t="s">
        <v>327</v>
      </c>
      <c r="F131" s="131"/>
      <c r="G131" s="149">
        <f>G132</f>
        <v>604.4202500000001</v>
      </c>
      <c r="H131" s="55"/>
      <c r="I131" s="56"/>
    </row>
    <row r="132" spans="1:8" ht="24" customHeight="1">
      <c r="A132" s="42"/>
      <c r="B132" s="64"/>
      <c r="C132" s="121" t="s">
        <v>384</v>
      </c>
      <c r="D132" s="129"/>
      <c r="E132" s="129" t="s">
        <v>328</v>
      </c>
      <c r="F132" s="131"/>
      <c r="G132" s="145">
        <f>G133+G136+G140+G143+G146+G149+G152</f>
        <v>604.4202500000001</v>
      </c>
      <c r="H132" s="55"/>
    </row>
    <row r="133" spans="1:8" ht="39" customHeight="1" hidden="1">
      <c r="A133" s="42"/>
      <c r="B133" s="64"/>
      <c r="C133" s="168" t="s">
        <v>330</v>
      </c>
      <c r="D133" s="129"/>
      <c r="E133" s="129" t="s">
        <v>329</v>
      </c>
      <c r="F133" s="131"/>
      <c r="G133" s="145">
        <f>G134</f>
        <v>0</v>
      </c>
      <c r="H133" s="55"/>
    </row>
    <row r="134" spans="1:8" ht="21.75" customHeight="1" hidden="1">
      <c r="A134" s="42"/>
      <c r="B134" s="64"/>
      <c r="C134" s="168" t="s">
        <v>260</v>
      </c>
      <c r="D134" s="129"/>
      <c r="E134" s="129" t="s">
        <v>331</v>
      </c>
      <c r="F134" s="131"/>
      <c r="G134" s="145">
        <f>G135</f>
        <v>0</v>
      </c>
      <c r="H134" s="55"/>
    </row>
    <row r="135" spans="1:8" ht="37.5" customHeight="1" hidden="1">
      <c r="A135" s="42"/>
      <c r="B135" s="64"/>
      <c r="C135" s="121" t="s">
        <v>348</v>
      </c>
      <c r="D135" s="129"/>
      <c r="E135" s="129" t="s">
        <v>331</v>
      </c>
      <c r="F135" s="131" t="s">
        <v>101</v>
      </c>
      <c r="G135" s="145">
        <f>'прил 6 (ведомст.)'!J163</f>
        <v>0</v>
      </c>
      <c r="H135" s="55"/>
    </row>
    <row r="136" spans="1:8" ht="19.5" customHeight="1">
      <c r="A136" s="42"/>
      <c r="B136" s="64"/>
      <c r="C136" s="166" t="s">
        <v>333</v>
      </c>
      <c r="D136" s="129"/>
      <c r="E136" s="129" t="s">
        <v>332</v>
      </c>
      <c r="F136" s="131"/>
      <c r="G136" s="145">
        <f>G137</f>
        <v>431.02025000000015</v>
      </c>
      <c r="H136" s="55"/>
    </row>
    <row r="137" spans="1:8" ht="17.25" customHeight="1">
      <c r="A137" s="42"/>
      <c r="B137" s="64"/>
      <c r="C137" s="225" t="s">
        <v>244</v>
      </c>
      <c r="D137" s="129"/>
      <c r="E137" s="129" t="s">
        <v>334</v>
      </c>
      <c r="F137" s="131"/>
      <c r="G137" s="145">
        <f>G138+G139</f>
        <v>431.02025000000015</v>
      </c>
      <c r="H137" s="55"/>
    </row>
    <row r="138" spans="1:8" ht="39" customHeight="1">
      <c r="A138" s="42"/>
      <c r="B138" s="64"/>
      <c r="C138" s="121" t="s">
        <v>348</v>
      </c>
      <c r="D138" s="129"/>
      <c r="E138" s="129" t="s">
        <v>334</v>
      </c>
      <c r="F138" s="131" t="s">
        <v>101</v>
      </c>
      <c r="G138" s="218">
        <f>'прил 6 (ведомст.)'!J172</f>
        <v>431.02025000000015</v>
      </c>
      <c r="H138" s="55"/>
    </row>
    <row r="139" spans="1:8" ht="23.25" customHeight="1" hidden="1">
      <c r="A139" s="42"/>
      <c r="B139" s="64"/>
      <c r="C139" s="121" t="s">
        <v>104</v>
      </c>
      <c r="D139" s="129"/>
      <c r="E139" s="129" t="s">
        <v>334</v>
      </c>
      <c r="F139" s="131" t="s">
        <v>103</v>
      </c>
      <c r="G139" s="147">
        <f>'прил 6 (ведомст.)'!J173</f>
        <v>0</v>
      </c>
      <c r="H139" s="55"/>
    </row>
    <row r="140" spans="1:8" ht="18.75" customHeight="1">
      <c r="A140" s="42"/>
      <c r="B140" s="64"/>
      <c r="C140" s="222" t="s">
        <v>337</v>
      </c>
      <c r="D140" s="129"/>
      <c r="E140" s="129" t="s">
        <v>335</v>
      </c>
      <c r="F140" s="131"/>
      <c r="G140" s="147">
        <f>G141</f>
        <v>40</v>
      </c>
      <c r="H140" s="55"/>
    </row>
    <row r="141" spans="1:8" ht="18.75" customHeight="1">
      <c r="A141" s="42"/>
      <c r="B141" s="64"/>
      <c r="C141" s="222" t="s">
        <v>338</v>
      </c>
      <c r="D141" s="129"/>
      <c r="E141" s="129" t="s">
        <v>336</v>
      </c>
      <c r="F141" s="131"/>
      <c r="G141" s="147">
        <f>G142</f>
        <v>40</v>
      </c>
      <c r="H141" s="55"/>
    </row>
    <row r="142" spans="1:8" ht="36.75" customHeight="1">
      <c r="A142" s="42"/>
      <c r="B142" s="64"/>
      <c r="C142" s="222" t="s">
        <v>348</v>
      </c>
      <c r="D142" s="129"/>
      <c r="E142" s="129" t="s">
        <v>336</v>
      </c>
      <c r="F142" s="131" t="s">
        <v>101</v>
      </c>
      <c r="G142" s="218">
        <f>'прил 6 (ведомст.)'!J176</f>
        <v>40</v>
      </c>
      <c r="H142" s="55"/>
    </row>
    <row r="143" spans="1:8" ht="19.5" customHeight="1">
      <c r="A143" s="42"/>
      <c r="B143" s="64"/>
      <c r="C143" s="121" t="s">
        <v>340</v>
      </c>
      <c r="D143" s="129"/>
      <c r="E143" s="129" t="s">
        <v>339</v>
      </c>
      <c r="F143" s="131"/>
      <c r="G143" s="147">
        <f>G144</f>
        <v>96</v>
      </c>
      <c r="H143" s="55"/>
    </row>
    <row r="144" spans="1:8" s="4" customFormat="1" ht="19.5" customHeight="1">
      <c r="A144" s="42"/>
      <c r="B144" s="64"/>
      <c r="C144" s="121" t="s">
        <v>139</v>
      </c>
      <c r="D144" s="129"/>
      <c r="E144" s="129" t="s">
        <v>341</v>
      </c>
      <c r="F144" s="131"/>
      <c r="G144" s="148">
        <f>G145</f>
        <v>96</v>
      </c>
      <c r="H144" s="55"/>
    </row>
    <row r="145" spans="1:8" s="4" customFormat="1" ht="38.25" customHeight="1">
      <c r="A145" s="42"/>
      <c r="B145" s="64"/>
      <c r="C145" s="121" t="s">
        <v>348</v>
      </c>
      <c r="D145" s="129"/>
      <c r="E145" s="129" t="s">
        <v>341</v>
      </c>
      <c r="F145" s="131" t="s">
        <v>101</v>
      </c>
      <c r="G145" s="145">
        <f>'прил 6 (ведомст.)'!J179</f>
        <v>96</v>
      </c>
      <c r="H145" s="55"/>
    </row>
    <row r="146" spans="1:8" s="4" customFormat="1" ht="35.25" customHeight="1">
      <c r="A146" s="42"/>
      <c r="B146" s="64"/>
      <c r="C146" s="222" t="s">
        <v>362</v>
      </c>
      <c r="D146" s="129"/>
      <c r="E146" s="129" t="s">
        <v>361</v>
      </c>
      <c r="F146" s="131"/>
      <c r="G146" s="145">
        <f>G147</f>
        <v>17.4</v>
      </c>
      <c r="H146" s="55"/>
    </row>
    <row r="147" spans="1:8" s="4" customFormat="1" ht="132.75" customHeight="1">
      <c r="A147" s="42"/>
      <c r="B147" s="64"/>
      <c r="C147" s="155" t="s">
        <v>364</v>
      </c>
      <c r="D147" s="129"/>
      <c r="E147" s="129" t="s">
        <v>363</v>
      </c>
      <c r="F147" s="131"/>
      <c r="G147" s="145">
        <f>G148</f>
        <v>17.4</v>
      </c>
      <c r="H147" s="55"/>
    </row>
    <row r="148" spans="1:8" s="4" customFormat="1" ht="34.5" customHeight="1">
      <c r="A148" s="42"/>
      <c r="B148" s="64"/>
      <c r="C148" s="222" t="s">
        <v>348</v>
      </c>
      <c r="D148" s="129"/>
      <c r="E148" s="129" t="s">
        <v>363</v>
      </c>
      <c r="F148" s="131" t="s">
        <v>101</v>
      </c>
      <c r="G148" s="145">
        <f>'прил 6 (ведомст.)'!J188</f>
        <v>17.4</v>
      </c>
      <c r="H148" s="55"/>
    </row>
    <row r="149" spans="1:8" s="4" customFormat="1" ht="18" customHeight="1" hidden="1">
      <c r="A149" s="42"/>
      <c r="B149" s="64"/>
      <c r="C149" s="168" t="s">
        <v>381</v>
      </c>
      <c r="D149" s="129"/>
      <c r="E149" s="129" t="s">
        <v>382</v>
      </c>
      <c r="F149" s="131"/>
      <c r="G149" s="148">
        <f>G150</f>
        <v>0</v>
      </c>
      <c r="H149" s="55"/>
    </row>
    <row r="150" spans="1:8" s="4" customFormat="1" ht="24" customHeight="1" hidden="1">
      <c r="A150" s="42"/>
      <c r="B150" s="64"/>
      <c r="C150" s="168" t="s">
        <v>377</v>
      </c>
      <c r="D150" s="129"/>
      <c r="E150" s="129" t="s">
        <v>383</v>
      </c>
      <c r="F150" s="131"/>
      <c r="G150" s="148">
        <f>G151</f>
        <v>0</v>
      </c>
      <c r="H150" s="55"/>
    </row>
    <row r="151" spans="1:8" s="4" customFormat="1" ht="39.75" customHeight="1" hidden="1">
      <c r="A151" s="42"/>
      <c r="B151" s="64"/>
      <c r="C151" s="121" t="s">
        <v>348</v>
      </c>
      <c r="D151" s="129"/>
      <c r="E151" s="129" t="s">
        <v>383</v>
      </c>
      <c r="F151" s="131" t="s">
        <v>101</v>
      </c>
      <c r="G151" s="148">
        <f>'прил 6 (ведомст.)'!J157</f>
        <v>0</v>
      </c>
      <c r="H151" s="55"/>
    </row>
    <row r="152" spans="1:8" s="4" customFormat="1" ht="37.5" customHeight="1">
      <c r="A152" s="42"/>
      <c r="B152" s="64"/>
      <c r="C152" s="222" t="s">
        <v>400</v>
      </c>
      <c r="D152" s="129"/>
      <c r="E152" s="129" t="s">
        <v>399</v>
      </c>
      <c r="F152" s="131"/>
      <c r="G152" s="145">
        <f>G153</f>
        <v>20</v>
      </c>
      <c r="H152" s="55"/>
    </row>
    <row r="153" spans="1:8" s="4" customFormat="1" ht="36" customHeight="1">
      <c r="A153" s="42"/>
      <c r="B153" s="64"/>
      <c r="C153" s="222" t="s">
        <v>401</v>
      </c>
      <c r="D153" s="129"/>
      <c r="E153" s="129" t="s">
        <v>398</v>
      </c>
      <c r="F153" s="131"/>
      <c r="G153" s="145">
        <f>G154</f>
        <v>20</v>
      </c>
      <c r="H153" s="55"/>
    </row>
    <row r="154" spans="1:8" s="4" customFormat="1" ht="37.5" customHeight="1">
      <c r="A154" s="42"/>
      <c r="B154" s="64"/>
      <c r="C154" s="222" t="s">
        <v>348</v>
      </c>
      <c r="D154" s="129"/>
      <c r="E154" s="129" t="s">
        <v>398</v>
      </c>
      <c r="F154" s="131" t="s">
        <v>101</v>
      </c>
      <c r="G154" s="145">
        <f>'прил 6 (ведомст.)'!J182</f>
        <v>20</v>
      </c>
      <c r="H154" s="55"/>
    </row>
    <row r="155" spans="1:8" s="4" customFormat="1" ht="21.75" customHeight="1">
      <c r="A155" s="42"/>
      <c r="B155" s="66" t="s">
        <v>123</v>
      </c>
      <c r="C155" s="162" t="s">
        <v>134</v>
      </c>
      <c r="D155" s="129"/>
      <c r="E155" s="127" t="s">
        <v>342</v>
      </c>
      <c r="F155" s="131"/>
      <c r="G155" s="153">
        <f>G156</f>
        <v>15.1</v>
      </c>
      <c r="H155" s="55"/>
    </row>
    <row r="156" spans="1:8" s="4" customFormat="1" ht="33.75" customHeight="1">
      <c r="A156" s="42"/>
      <c r="B156" s="64"/>
      <c r="C156" s="222" t="s">
        <v>374</v>
      </c>
      <c r="D156" s="129"/>
      <c r="E156" s="129" t="s">
        <v>350</v>
      </c>
      <c r="F156" s="137"/>
      <c r="G156" s="145">
        <f>G157</f>
        <v>15.1</v>
      </c>
      <c r="H156" s="55"/>
    </row>
    <row r="157" spans="1:8" s="4" customFormat="1" ht="37.5" customHeight="1">
      <c r="A157" s="42"/>
      <c r="B157" s="64"/>
      <c r="C157" s="121" t="s">
        <v>299</v>
      </c>
      <c r="D157" s="129"/>
      <c r="E157" s="129" t="s">
        <v>351</v>
      </c>
      <c r="F157" s="137"/>
      <c r="G157" s="145">
        <f>G158</f>
        <v>15.1</v>
      </c>
      <c r="H157" s="55"/>
    </row>
    <row r="158" spans="1:8" s="4" customFormat="1" ht="36" customHeight="1">
      <c r="A158" s="42"/>
      <c r="B158" s="64"/>
      <c r="C158" s="222" t="s">
        <v>367</v>
      </c>
      <c r="D158" s="129"/>
      <c r="E158" s="129" t="s">
        <v>352</v>
      </c>
      <c r="F158" s="137"/>
      <c r="G158" s="145">
        <f>G159</f>
        <v>15.1</v>
      </c>
      <c r="H158" s="55"/>
    </row>
    <row r="159" spans="1:8" s="4" customFormat="1" ht="15.75" customHeight="1">
      <c r="A159" s="42"/>
      <c r="B159" s="64"/>
      <c r="C159" s="222" t="s">
        <v>106</v>
      </c>
      <c r="D159" s="129"/>
      <c r="E159" s="129" t="s">
        <v>352</v>
      </c>
      <c r="F159" s="137">
        <v>500</v>
      </c>
      <c r="G159" s="145">
        <f>'прил 6 (ведомст.)'!J28</f>
        <v>15.1</v>
      </c>
      <c r="H159" s="55"/>
    </row>
    <row r="160" spans="1:8" s="4" customFormat="1" ht="33" customHeight="1">
      <c r="A160" s="42"/>
      <c r="B160" s="214" t="s">
        <v>124</v>
      </c>
      <c r="C160" s="170" t="s">
        <v>137</v>
      </c>
      <c r="D160" s="129"/>
      <c r="E160" s="141" t="s">
        <v>343</v>
      </c>
      <c r="F160" s="127"/>
      <c r="G160" s="149">
        <f>G161</f>
        <v>30</v>
      </c>
      <c r="H160" s="55"/>
    </row>
    <row r="161" spans="1:8" s="4" customFormat="1" ht="17.25" customHeight="1">
      <c r="A161" s="42"/>
      <c r="B161" s="120"/>
      <c r="C161" s="160" t="s">
        <v>19</v>
      </c>
      <c r="D161" s="130"/>
      <c r="E161" s="129" t="s">
        <v>344</v>
      </c>
      <c r="F161" s="131"/>
      <c r="G161" s="152">
        <f>G162</f>
        <v>30</v>
      </c>
      <c r="H161" s="55"/>
    </row>
    <row r="162" spans="1:8" s="4" customFormat="1" ht="19.5" customHeight="1">
      <c r="A162" s="42"/>
      <c r="B162" s="64"/>
      <c r="C162" s="160" t="s">
        <v>205</v>
      </c>
      <c r="D162" s="130"/>
      <c r="E162" s="129" t="s">
        <v>345</v>
      </c>
      <c r="F162" s="131"/>
      <c r="G162" s="152">
        <f>G163</f>
        <v>30</v>
      </c>
      <c r="H162" s="55"/>
    </row>
    <row r="163" spans="1:8" s="4" customFormat="1" ht="17.25" customHeight="1">
      <c r="A163" s="42"/>
      <c r="B163" s="64"/>
      <c r="C163" s="166" t="s">
        <v>177</v>
      </c>
      <c r="D163" s="129"/>
      <c r="E163" s="129" t="s">
        <v>346</v>
      </c>
      <c r="F163" s="131"/>
      <c r="G163" s="152">
        <f>G164</f>
        <v>30</v>
      </c>
      <c r="H163" s="55"/>
    </row>
    <row r="164" spans="1:8" s="4" customFormat="1" ht="21" customHeight="1">
      <c r="A164" s="42"/>
      <c r="B164" s="64"/>
      <c r="C164" s="121" t="s">
        <v>104</v>
      </c>
      <c r="D164" s="129"/>
      <c r="E164" s="129" t="s">
        <v>346</v>
      </c>
      <c r="F164" s="131" t="s">
        <v>103</v>
      </c>
      <c r="G164" s="139">
        <f>'прил 6 (ведомст.)'!J65</f>
        <v>30</v>
      </c>
      <c r="H164" s="55"/>
    </row>
    <row r="165" spans="1:8" s="4" customFormat="1" ht="18.75" hidden="1">
      <c r="A165" s="43"/>
      <c r="B165" s="110"/>
      <c r="C165" s="91"/>
      <c r="D165" s="88"/>
      <c r="E165" s="88"/>
      <c r="F165" s="107"/>
      <c r="G165" s="112"/>
      <c r="H165" s="55"/>
    </row>
    <row r="166" spans="1:8" s="4" customFormat="1" ht="18.75" hidden="1">
      <c r="A166" s="43"/>
      <c r="B166" s="110"/>
      <c r="C166" s="91"/>
      <c r="D166" s="88"/>
      <c r="E166" s="88"/>
      <c r="F166" s="107"/>
      <c r="G166" s="112"/>
      <c r="H166" s="55"/>
    </row>
    <row r="167" spans="1:8" s="4" customFormat="1" ht="21" customHeight="1" hidden="1">
      <c r="A167" s="43"/>
      <c r="B167" s="110"/>
      <c r="C167" s="91"/>
      <c r="D167" s="88"/>
      <c r="E167" s="88"/>
      <c r="F167" s="107"/>
      <c r="G167" s="112"/>
      <c r="H167" s="55"/>
    </row>
    <row r="168" spans="1:8" s="63" customFormat="1" ht="18.75" hidden="1">
      <c r="A168" s="62"/>
      <c r="B168" s="111"/>
      <c r="C168" s="100"/>
      <c r="D168" s="98"/>
      <c r="E168" s="97"/>
      <c r="F168" s="101"/>
      <c r="G168" s="99"/>
      <c r="H168" s="61"/>
    </row>
    <row r="169" spans="1:8" s="63" customFormat="1" ht="18.75" hidden="1">
      <c r="A169" s="62"/>
      <c r="B169" s="111"/>
      <c r="C169" s="100"/>
      <c r="D169" s="98"/>
      <c r="E169" s="97"/>
      <c r="F169" s="101"/>
      <c r="G169" s="99"/>
      <c r="H169" s="61"/>
    </row>
    <row r="170" spans="1:8" s="63" customFormat="1" ht="18.75" hidden="1">
      <c r="A170" s="62"/>
      <c r="B170" s="111"/>
      <c r="C170" s="100"/>
      <c r="D170" s="98"/>
      <c r="E170" s="97"/>
      <c r="F170" s="101"/>
      <c r="G170" s="99"/>
      <c r="H170" s="61"/>
    </row>
    <row r="171" spans="1:8" s="63" customFormat="1" ht="18.75" hidden="1">
      <c r="A171" s="62"/>
      <c r="B171" s="111"/>
      <c r="C171" s="100"/>
      <c r="D171" s="98"/>
      <c r="E171" s="97"/>
      <c r="F171" s="101"/>
      <c r="G171" s="99"/>
      <c r="H171" s="61"/>
    </row>
    <row r="172" spans="1:8" s="63" customFormat="1" ht="18.75" hidden="1">
      <c r="A172" s="62"/>
      <c r="B172" s="111"/>
      <c r="C172" s="100"/>
      <c r="D172" s="98"/>
      <c r="E172" s="97"/>
      <c r="F172" s="101"/>
      <c r="G172" s="99"/>
      <c r="H172" s="61"/>
    </row>
    <row r="173" spans="1:8" s="63" customFormat="1" ht="18.75" hidden="1">
      <c r="A173" s="62"/>
      <c r="B173" s="111"/>
      <c r="C173" s="100"/>
      <c r="D173" s="98"/>
      <c r="E173" s="97"/>
      <c r="F173" s="101"/>
      <c r="G173" s="99"/>
      <c r="H173" s="61"/>
    </row>
    <row r="174" spans="1:8" s="4" customFormat="1" ht="39" customHeight="1" hidden="1">
      <c r="A174" s="43"/>
      <c r="B174" s="110"/>
      <c r="C174" s="96"/>
      <c r="D174" s="102"/>
      <c r="E174" s="94"/>
      <c r="F174" s="57"/>
      <c r="G174" s="92"/>
      <c r="H174" s="55"/>
    </row>
    <row r="175" spans="1:8" s="63" customFormat="1" ht="40.5" customHeight="1" hidden="1">
      <c r="A175" s="62"/>
      <c r="B175" s="113"/>
      <c r="C175" s="91"/>
      <c r="D175" s="102"/>
      <c r="E175" s="94"/>
      <c r="F175" s="95"/>
      <c r="G175" s="103"/>
      <c r="H175" s="61"/>
    </row>
    <row r="176" spans="1:8" s="63" customFormat="1" ht="18.75" customHeight="1" hidden="1">
      <c r="A176" s="62"/>
      <c r="B176" s="113"/>
      <c r="C176" s="91"/>
      <c r="D176" s="102"/>
      <c r="E176" s="94"/>
      <c r="F176" s="95"/>
      <c r="G176" s="103"/>
      <c r="H176" s="61"/>
    </row>
    <row r="177" spans="1:8" s="63" customFormat="1" ht="21" customHeight="1" hidden="1">
      <c r="A177" s="62"/>
      <c r="B177" s="113"/>
      <c r="C177" s="91"/>
      <c r="D177" s="102"/>
      <c r="E177" s="94"/>
      <c r="F177" s="95"/>
      <c r="G177" s="104"/>
      <c r="H177" s="61"/>
    </row>
    <row r="178" spans="1:8" s="4" customFormat="1" ht="21.75" customHeight="1" hidden="1">
      <c r="A178" s="43"/>
      <c r="B178" s="110"/>
      <c r="C178" s="91"/>
      <c r="D178" s="88"/>
      <c r="E178" s="88"/>
      <c r="F178" s="106"/>
      <c r="G178" s="108"/>
      <c r="H178" s="55"/>
    </row>
    <row r="179" spans="1:8" s="4" customFormat="1" ht="20.25" customHeight="1" hidden="1">
      <c r="A179" s="43"/>
      <c r="B179" s="110"/>
      <c r="C179" s="51"/>
      <c r="D179" s="88"/>
      <c r="E179" s="88"/>
      <c r="F179" s="107"/>
      <c r="G179" s="103"/>
      <c r="H179" s="55"/>
    </row>
    <row r="180" spans="1:8" s="4" customFormat="1" ht="35.25" customHeight="1" hidden="1">
      <c r="A180" s="43"/>
      <c r="B180" s="110"/>
      <c r="C180" s="51"/>
      <c r="D180" s="88"/>
      <c r="E180" s="88"/>
      <c r="F180" s="107"/>
      <c r="G180" s="103"/>
      <c r="H180" s="55"/>
    </row>
    <row r="181" spans="1:8" s="4" customFormat="1" ht="21.75" customHeight="1" hidden="1">
      <c r="A181" s="43"/>
      <c r="B181" s="110"/>
      <c r="C181" s="93"/>
      <c r="D181" s="88"/>
      <c r="E181" s="88"/>
      <c r="F181" s="107"/>
      <c r="G181" s="103"/>
      <c r="H181" s="55"/>
    </row>
    <row r="182" spans="1:8" s="4" customFormat="1" ht="37.5" customHeight="1" hidden="1">
      <c r="A182" s="43"/>
      <c r="B182" s="110"/>
      <c r="C182" s="91" t="s">
        <v>267</v>
      </c>
      <c r="D182" s="88"/>
      <c r="E182" s="88" t="s">
        <v>265</v>
      </c>
      <c r="F182" s="107"/>
      <c r="G182" s="103">
        <f>G183</f>
        <v>0</v>
      </c>
      <c r="H182" s="55"/>
    </row>
    <row r="183" spans="1:8" s="4" customFormat="1" ht="39" customHeight="1" hidden="1">
      <c r="A183" s="43"/>
      <c r="B183" s="110"/>
      <c r="C183" s="48" t="s">
        <v>264</v>
      </c>
      <c r="D183" s="88"/>
      <c r="E183" s="88" t="s">
        <v>266</v>
      </c>
      <c r="F183" s="107"/>
      <c r="G183" s="103">
        <f>G184</f>
        <v>0</v>
      </c>
      <c r="H183" s="55"/>
    </row>
    <row r="184" spans="1:8" s="4" customFormat="1" ht="22.5" customHeight="1" hidden="1">
      <c r="A184" s="43"/>
      <c r="B184" s="110"/>
      <c r="C184" s="91" t="s">
        <v>102</v>
      </c>
      <c r="D184" s="88"/>
      <c r="E184" s="88" t="s">
        <v>266</v>
      </c>
      <c r="F184" s="107" t="s">
        <v>101</v>
      </c>
      <c r="G184" s="108">
        <f>'прил 6 (ведомст.)'!J134</f>
        <v>0</v>
      </c>
      <c r="H184" s="55"/>
    </row>
    <row r="186" spans="3:7" ht="36.75" customHeight="1">
      <c r="C186" s="49"/>
      <c r="D186" s="58"/>
      <c r="E186" s="58"/>
      <c r="F186" s="59"/>
      <c r="G186" s="60"/>
    </row>
    <row r="187" spans="1:3" ht="18.75">
      <c r="A187" s="17" t="s">
        <v>231</v>
      </c>
      <c r="B187" s="17"/>
      <c r="C187" s="24"/>
    </row>
    <row r="188" spans="1:3" ht="18.75">
      <c r="A188" s="34" t="s">
        <v>228</v>
      </c>
      <c r="B188" s="34" t="s">
        <v>409</v>
      </c>
      <c r="C188" s="17"/>
    </row>
    <row r="189" spans="1:7" ht="18.75">
      <c r="A189" s="11" t="s">
        <v>229</v>
      </c>
      <c r="B189" s="11" t="s">
        <v>407</v>
      </c>
      <c r="C189" s="34"/>
      <c r="G189" s="60"/>
    </row>
    <row r="190" spans="2:7" ht="18.75">
      <c r="B190" s="50" t="s">
        <v>229</v>
      </c>
      <c r="C190" s="11"/>
      <c r="G190" s="60" t="s">
        <v>126</v>
      </c>
    </row>
  </sheetData>
  <sheetProtection/>
  <mergeCells count="16">
    <mergeCell ref="C8:G8"/>
    <mergeCell ref="C9:G9"/>
    <mergeCell ref="C10:G10"/>
    <mergeCell ref="G15:G16"/>
    <mergeCell ref="F14:G14"/>
    <mergeCell ref="B12:G12"/>
    <mergeCell ref="C1:G1"/>
    <mergeCell ref="C2:G2"/>
    <mergeCell ref="C3:G3"/>
    <mergeCell ref="C4:G4"/>
    <mergeCell ref="A15:A16"/>
    <mergeCell ref="C15:C16"/>
    <mergeCell ref="B15:B16"/>
    <mergeCell ref="E15:E16"/>
    <mergeCell ref="F15:F16"/>
    <mergeCell ref="C7:G7"/>
  </mergeCells>
  <printOptions/>
  <pageMargins left="1.1811023622047245" right="0" top="0.1968503937007874" bottom="0.7874015748031497" header="0" footer="0"/>
  <pageSetup blackAndWhite="1" fitToHeight="0" horizontalDpi="600" verticalDpi="600" orientation="portrait" paperSize="9" scale="68" r:id="rId1"/>
  <rowBreaks count="3" manualBreakCount="3">
    <brk id="59" max="6" man="1"/>
    <brk id="98" max="6" man="1"/>
    <brk id="1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9"/>
  <sheetViews>
    <sheetView view="pageBreakPreview" zoomScale="70" zoomScaleNormal="80" zoomScaleSheetLayoutView="70" zoomScalePageLayoutView="0" workbookViewId="0" topLeftCell="B3">
      <selection activeCell="L21" sqref="L21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90.875" style="14" customWidth="1"/>
    <col min="4" max="4" width="5.875" style="2" customWidth="1"/>
    <col min="5" max="5" width="4.25390625" style="6" customWidth="1"/>
    <col min="6" max="6" width="4.375" style="6" customWidth="1"/>
    <col min="7" max="7" width="11.125" style="6" hidden="1" customWidth="1"/>
    <col min="8" max="8" width="15.75390625" style="6" customWidth="1"/>
    <col min="9" max="9" width="6.125" style="27" customWidth="1"/>
    <col min="10" max="10" width="10.75390625" style="27" customWidth="1"/>
    <col min="11" max="11" width="27.875" style="1" customWidth="1"/>
    <col min="12" max="12" width="29.125" style="1" customWidth="1"/>
    <col min="13" max="13" width="10.625" style="1" bestFit="1" customWidth="1"/>
    <col min="14" max="16384" width="9.125" style="1" customWidth="1"/>
  </cols>
  <sheetData>
    <row r="1" spans="4:10" ht="18.75">
      <c r="D1" s="228" t="s">
        <v>417</v>
      </c>
      <c r="E1" s="228"/>
      <c r="F1" s="228"/>
      <c r="G1" s="228"/>
      <c r="H1" s="228"/>
      <c r="I1" s="228"/>
      <c r="J1" s="228"/>
    </row>
    <row r="2" spans="4:10" ht="18.75">
      <c r="D2" s="226" t="s">
        <v>1</v>
      </c>
      <c r="E2" s="226"/>
      <c r="F2" s="226"/>
      <c r="G2" s="226"/>
      <c r="H2" s="226"/>
      <c r="I2" s="226"/>
      <c r="J2" s="226"/>
    </row>
    <row r="3" spans="4:10" ht="18.75">
      <c r="D3" s="230" t="s">
        <v>229</v>
      </c>
      <c r="E3" s="230"/>
      <c r="F3" s="230"/>
      <c r="G3" s="230"/>
      <c r="H3" s="230"/>
      <c r="I3" s="230"/>
      <c r="J3" s="230"/>
    </row>
    <row r="4" spans="4:10" ht="18.75">
      <c r="D4" s="230" t="s">
        <v>424</v>
      </c>
      <c r="E4" s="230"/>
      <c r="F4" s="230"/>
      <c r="G4" s="230"/>
      <c r="H4" s="230"/>
      <c r="I4" s="230"/>
      <c r="J4" s="230"/>
    </row>
    <row r="5" ht="15.75" hidden="1"/>
    <row r="6" spans="1:10" ht="18.75" hidden="1">
      <c r="A6" s="3"/>
      <c r="B6" s="3"/>
      <c r="C6" s="15"/>
      <c r="D6" s="7"/>
      <c r="E6" s="7"/>
      <c r="F6" s="7"/>
      <c r="G6" s="7"/>
      <c r="H6" s="7"/>
      <c r="I6" s="26"/>
      <c r="J6" s="26"/>
    </row>
    <row r="7" spans="1:10" ht="18.75">
      <c r="A7" s="3"/>
      <c r="B7" s="3"/>
      <c r="C7" s="15"/>
      <c r="D7" s="7"/>
      <c r="E7" s="7"/>
      <c r="F7" s="7"/>
      <c r="G7" s="7"/>
      <c r="H7" s="7"/>
      <c r="I7" s="26"/>
      <c r="J7" s="26"/>
    </row>
    <row r="8" spans="1:10" ht="25.5" customHeight="1">
      <c r="A8" s="3"/>
      <c r="B8" s="3"/>
      <c r="C8" s="15"/>
      <c r="D8" s="7"/>
      <c r="E8" s="7"/>
      <c r="F8" s="7"/>
      <c r="G8" s="7"/>
      <c r="H8" s="7"/>
      <c r="I8" s="26"/>
      <c r="J8" s="26"/>
    </row>
    <row r="9" spans="1:10" ht="18.75" customHeight="1">
      <c r="A9" s="3"/>
      <c r="B9" s="3"/>
      <c r="C9" s="15"/>
      <c r="D9" s="228" t="s">
        <v>2</v>
      </c>
      <c r="E9" s="228"/>
      <c r="F9" s="228"/>
      <c r="G9" s="228"/>
      <c r="H9" s="228"/>
      <c r="I9" s="228"/>
      <c r="J9" s="228"/>
    </row>
    <row r="10" spans="1:10" ht="18.75">
      <c r="A10" s="3"/>
      <c r="B10" s="3"/>
      <c r="C10" s="15"/>
      <c r="D10" s="226" t="s">
        <v>1</v>
      </c>
      <c r="E10" s="226"/>
      <c r="F10" s="226"/>
      <c r="G10" s="226"/>
      <c r="H10" s="226"/>
      <c r="I10" s="226"/>
      <c r="J10" s="226"/>
    </row>
    <row r="11" spans="1:10" ht="18.75">
      <c r="A11" s="3"/>
      <c r="B11" s="3"/>
      <c r="C11" s="15"/>
      <c r="D11" s="230" t="s">
        <v>229</v>
      </c>
      <c r="E11" s="230"/>
      <c r="F11" s="230"/>
      <c r="G11" s="230"/>
      <c r="H11" s="230"/>
      <c r="I11" s="230"/>
      <c r="J11" s="230"/>
    </row>
    <row r="12" spans="1:10" ht="18.75">
      <c r="A12" s="3"/>
      <c r="B12" s="3"/>
      <c r="C12" s="15"/>
      <c r="D12" s="230" t="s">
        <v>420</v>
      </c>
      <c r="E12" s="230"/>
      <c r="F12" s="230"/>
      <c r="G12" s="230"/>
      <c r="H12" s="230"/>
      <c r="I12" s="230"/>
      <c r="J12" s="230"/>
    </row>
    <row r="13" spans="1:10" ht="18.75">
      <c r="A13" s="3"/>
      <c r="B13" s="3"/>
      <c r="C13" s="15"/>
      <c r="D13" s="7"/>
      <c r="E13" s="7"/>
      <c r="F13" s="7"/>
      <c r="G13" s="7"/>
      <c r="H13" s="7"/>
      <c r="I13" s="26"/>
      <c r="J13" s="26"/>
    </row>
    <row r="14" spans="1:10" ht="37.5" customHeight="1">
      <c r="A14" s="115" t="s">
        <v>112</v>
      </c>
      <c r="B14" s="246" t="s">
        <v>406</v>
      </c>
      <c r="C14" s="234"/>
      <c r="D14" s="234"/>
      <c r="E14" s="234"/>
      <c r="F14" s="234"/>
      <c r="G14" s="234"/>
      <c r="H14" s="234"/>
      <c r="I14" s="234"/>
      <c r="J14" s="234"/>
    </row>
    <row r="15" spans="1:10" ht="15" customHeight="1">
      <c r="A15" s="53"/>
      <c r="B15" s="53"/>
      <c r="C15" s="44"/>
      <c r="D15" s="44"/>
      <c r="E15" s="44"/>
      <c r="F15" s="44"/>
      <c r="G15" s="44"/>
      <c r="H15" s="44"/>
      <c r="I15" s="44"/>
      <c r="J15" s="44"/>
    </row>
    <row r="16" spans="1:19" ht="18.75">
      <c r="A16" s="3"/>
      <c r="B16" s="3"/>
      <c r="C16" s="16"/>
      <c r="D16" s="8"/>
      <c r="E16" s="8"/>
      <c r="F16" s="8"/>
      <c r="G16" s="8"/>
      <c r="H16" s="3"/>
      <c r="I16" s="242" t="s">
        <v>221</v>
      </c>
      <c r="J16" s="243"/>
      <c r="K16" s="251"/>
      <c r="L16" s="251"/>
      <c r="M16" s="251"/>
      <c r="N16" s="251"/>
      <c r="O16" s="251"/>
      <c r="P16" s="251"/>
      <c r="Q16" s="251"/>
      <c r="R16" s="251"/>
      <c r="S16" s="251"/>
    </row>
    <row r="17" spans="1:19" ht="21" customHeight="1">
      <c r="A17" s="235" t="s">
        <v>212</v>
      </c>
      <c r="B17" s="235" t="s">
        <v>171</v>
      </c>
      <c r="C17" s="237" t="s">
        <v>198</v>
      </c>
      <c r="D17" s="247" t="s">
        <v>218</v>
      </c>
      <c r="E17" s="247" t="s">
        <v>165</v>
      </c>
      <c r="F17" s="247" t="s">
        <v>166</v>
      </c>
      <c r="G17" s="117" t="s">
        <v>167</v>
      </c>
      <c r="H17" s="238" t="s">
        <v>66</v>
      </c>
      <c r="I17" s="240" t="s">
        <v>67</v>
      </c>
      <c r="J17" s="290" t="s">
        <v>156</v>
      </c>
      <c r="K17" s="251"/>
      <c r="L17" s="251"/>
      <c r="M17" s="251"/>
      <c r="N17" s="251"/>
      <c r="O17" s="251"/>
      <c r="P17" s="251"/>
      <c r="Q17" s="251"/>
      <c r="R17" s="251"/>
      <c r="S17" s="251"/>
    </row>
    <row r="18" spans="1:19" ht="4.5" customHeight="1">
      <c r="A18" s="236"/>
      <c r="B18" s="236"/>
      <c r="C18" s="236"/>
      <c r="D18" s="248"/>
      <c r="E18" s="248"/>
      <c r="F18" s="248"/>
      <c r="G18" s="116"/>
      <c r="H18" s="239"/>
      <c r="I18" s="239"/>
      <c r="J18" s="291"/>
      <c r="K18" s="252"/>
      <c r="L18" s="252"/>
      <c r="M18" s="251"/>
      <c r="N18" s="251"/>
      <c r="O18" s="251"/>
      <c r="P18" s="251"/>
      <c r="Q18" s="251"/>
      <c r="R18" s="251"/>
      <c r="S18" s="251"/>
    </row>
    <row r="19" spans="1:19" ht="18.75">
      <c r="A19" s="37">
        <v>1</v>
      </c>
      <c r="B19" s="37"/>
      <c r="C19" s="47">
        <v>2</v>
      </c>
      <c r="D19" s="9" t="s">
        <v>192</v>
      </c>
      <c r="E19" s="9" t="s">
        <v>213</v>
      </c>
      <c r="F19" s="9" t="s">
        <v>193</v>
      </c>
      <c r="G19" s="9" t="s">
        <v>194</v>
      </c>
      <c r="H19" s="9" t="s">
        <v>194</v>
      </c>
      <c r="I19" s="31">
        <v>7</v>
      </c>
      <c r="J19" s="31">
        <v>8</v>
      </c>
      <c r="K19" s="253"/>
      <c r="L19" s="251"/>
      <c r="M19" s="251"/>
      <c r="N19" s="251"/>
      <c r="O19" s="251"/>
      <c r="P19" s="251"/>
      <c r="Q19" s="251"/>
      <c r="R19" s="251"/>
      <c r="S19" s="251"/>
    </row>
    <row r="20" spans="1:19" ht="28.5" customHeight="1">
      <c r="A20" s="37"/>
      <c r="B20" s="37"/>
      <c r="C20" s="171" t="s">
        <v>135</v>
      </c>
      <c r="D20" s="172"/>
      <c r="E20" s="172"/>
      <c r="F20" s="172"/>
      <c r="G20" s="172"/>
      <c r="H20" s="172"/>
      <c r="I20" s="173"/>
      <c r="J20" s="292">
        <f>J21+J29</f>
        <v>12710.917610000002</v>
      </c>
      <c r="K20" s="253"/>
      <c r="L20" s="251"/>
      <c r="M20" s="251"/>
      <c r="N20" s="251"/>
      <c r="O20" s="251"/>
      <c r="P20" s="251"/>
      <c r="Q20" s="251"/>
      <c r="R20" s="251"/>
      <c r="S20" s="251"/>
    </row>
    <row r="21" spans="1:19" ht="24" customHeight="1">
      <c r="A21" s="37"/>
      <c r="B21" s="37"/>
      <c r="C21" s="163" t="s">
        <v>132</v>
      </c>
      <c r="D21" s="127" t="s">
        <v>133</v>
      </c>
      <c r="E21" s="127"/>
      <c r="F21" s="127"/>
      <c r="G21" s="127"/>
      <c r="H21" s="127"/>
      <c r="I21" s="136"/>
      <c r="J21" s="292">
        <f aca="true" t="shared" si="0" ref="J21:J27">J22</f>
        <v>15.1</v>
      </c>
      <c r="K21" s="253"/>
      <c r="L21" s="251"/>
      <c r="M21" s="251"/>
      <c r="N21" s="251"/>
      <c r="O21" s="251"/>
      <c r="P21" s="251"/>
      <c r="Q21" s="251"/>
      <c r="R21" s="251"/>
      <c r="S21" s="251"/>
    </row>
    <row r="22" spans="1:19" ht="18.75">
      <c r="A22" s="37"/>
      <c r="B22" s="114">
        <v>1</v>
      </c>
      <c r="C22" s="163" t="s">
        <v>190</v>
      </c>
      <c r="D22" s="127" t="s">
        <v>133</v>
      </c>
      <c r="E22" s="127" t="s">
        <v>168</v>
      </c>
      <c r="F22" s="129"/>
      <c r="G22" s="129"/>
      <c r="H22" s="129"/>
      <c r="I22" s="137"/>
      <c r="J22" s="292">
        <f t="shared" si="0"/>
        <v>15.1</v>
      </c>
      <c r="K22" s="253"/>
      <c r="L22" s="251"/>
      <c r="M22" s="251"/>
      <c r="N22" s="251"/>
      <c r="O22" s="251"/>
      <c r="P22" s="251"/>
      <c r="Q22" s="251"/>
      <c r="R22" s="251"/>
      <c r="S22" s="251"/>
    </row>
    <row r="23" spans="1:19" ht="37.5">
      <c r="A23" s="37"/>
      <c r="B23" s="114"/>
      <c r="C23" s="121" t="s">
        <v>174</v>
      </c>
      <c r="D23" s="129" t="s">
        <v>133</v>
      </c>
      <c r="E23" s="129" t="s">
        <v>168</v>
      </c>
      <c r="F23" s="129" t="s">
        <v>161</v>
      </c>
      <c r="G23" s="129"/>
      <c r="H23" s="129"/>
      <c r="I23" s="137"/>
      <c r="J23" s="142">
        <f t="shared" si="0"/>
        <v>15.1</v>
      </c>
      <c r="K23" s="253"/>
      <c r="L23" s="251"/>
      <c r="M23" s="251"/>
      <c r="N23" s="251"/>
      <c r="O23" s="251"/>
      <c r="P23" s="251"/>
      <c r="Q23" s="251"/>
      <c r="R23" s="251"/>
      <c r="S23" s="251"/>
    </row>
    <row r="24" spans="1:19" ht="18.75">
      <c r="A24" s="37"/>
      <c r="B24" s="114"/>
      <c r="C24" s="121" t="s">
        <v>134</v>
      </c>
      <c r="D24" s="129" t="s">
        <v>133</v>
      </c>
      <c r="E24" s="129" t="s">
        <v>168</v>
      </c>
      <c r="F24" s="129" t="s">
        <v>161</v>
      </c>
      <c r="G24" s="129"/>
      <c r="H24" s="129" t="s">
        <v>342</v>
      </c>
      <c r="I24" s="137"/>
      <c r="J24" s="142">
        <f t="shared" si="0"/>
        <v>15.1</v>
      </c>
      <c r="K24" s="253"/>
      <c r="L24" s="251"/>
      <c r="M24" s="251"/>
      <c r="N24" s="251"/>
      <c r="O24" s="251"/>
      <c r="P24" s="251"/>
      <c r="Q24" s="251"/>
      <c r="R24" s="251"/>
      <c r="S24" s="251"/>
    </row>
    <row r="25" spans="1:19" ht="37.5">
      <c r="A25" s="37"/>
      <c r="B25" s="114"/>
      <c r="C25" s="121" t="s">
        <v>374</v>
      </c>
      <c r="D25" s="129" t="s">
        <v>133</v>
      </c>
      <c r="E25" s="129" t="s">
        <v>168</v>
      </c>
      <c r="F25" s="129" t="s">
        <v>161</v>
      </c>
      <c r="G25" s="129"/>
      <c r="H25" s="129" t="s">
        <v>350</v>
      </c>
      <c r="I25" s="137"/>
      <c r="J25" s="142">
        <f>J26</f>
        <v>15.1</v>
      </c>
      <c r="K25" s="253"/>
      <c r="L25" s="251"/>
      <c r="M25" s="251"/>
      <c r="N25" s="251"/>
      <c r="O25" s="251"/>
      <c r="P25" s="251"/>
      <c r="Q25" s="251"/>
      <c r="R25" s="251"/>
      <c r="S25" s="251"/>
    </row>
    <row r="26" spans="1:19" ht="37.5">
      <c r="A26" s="37"/>
      <c r="B26" s="114"/>
      <c r="C26" s="121" t="s">
        <v>299</v>
      </c>
      <c r="D26" s="129" t="s">
        <v>133</v>
      </c>
      <c r="E26" s="129" t="s">
        <v>168</v>
      </c>
      <c r="F26" s="129" t="s">
        <v>161</v>
      </c>
      <c r="G26" s="129"/>
      <c r="H26" s="129" t="s">
        <v>351</v>
      </c>
      <c r="I26" s="137"/>
      <c r="J26" s="142">
        <f>J27</f>
        <v>15.1</v>
      </c>
      <c r="K26" s="253"/>
      <c r="L26" s="251"/>
      <c r="M26" s="251"/>
      <c r="N26" s="251"/>
      <c r="O26" s="251"/>
      <c r="P26" s="251"/>
      <c r="Q26" s="251"/>
      <c r="R26" s="251"/>
      <c r="S26" s="251"/>
    </row>
    <row r="27" spans="1:19" ht="37.5">
      <c r="A27" s="37"/>
      <c r="B27" s="114"/>
      <c r="C27" s="121" t="s">
        <v>367</v>
      </c>
      <c r="D27" s="129" t="s">
        <v>133</v>
      </c>
      <c r="E27" s="129" t="s">
        <v>168</v>
      </c>
      <c r="F27" s="129" t="s">
        <v>161</v>
      </c>
      <c r="G27" s="129"/>
      <c r="H27" s="129" t="s">
        <v>352</v>
      </c>
      <c r="I27" s="137"/>
      <c r="J27" s="142">
        <f t="shared" si="0"/>
        <v>15.1</v>
      </c>
      <c r="K27" s="253"/>
      <c r="L27" s="251"/>
      <c r="M27" s="251"/>
      <c r="N27" s="251"/>
      <c r="O27" s="251"/>
      <c r="P27" s="251"/>
      <c r="Q27" s="251"/>
      <c r="R27" s="251"/>
      <c r="S27" s="251"/>
    </row>
    <row r="28" spans="1:19" ht="18.75">
      <c r="A28" s="37"/>
      <c r="B28" s="114"/>
      <c r="C28" s="121" t="s">
        <v>106</v>
      </c>
      <c r="D28" s="129" t="s">
        <v>133</v>
      </c>
      <c r="E28" s="129" t="s">
        <v>168</v>
      </c>
      <c r="F28" s="129" t="s">
        <v>161</v>
      </c>
      <c r="G28" s="129"/>
      <c r="H28" s="129" t="s">
        <v>352</v>
      </c>
      <c r="I28" s="137">
        <v>500</v>
      </c>
      <c r="J28" s="142">
        <v>15.1</v>
      </c>
      <c r="K28" s="253"/>
      <c r="L28" s="251"/>
      <c r="M28" s="251"/>
      <c r="N28" s="251"/>
      <c r="O28" s="251"/>
      <c r="P28" s="251"/>
      <c r="Q28" s="251"/>
      <c r="R28" s="251"/>
      <c r="S28" s="251"/>
    </row>
    <row r="29" spans="1:19" s="4" customFormat="1" ht="21.75" customHeight="1">
      <c r="A29" s="41">
        <v>1</v>
      </c>
      <c r="B29" s="105"/>
      <c r="C29" s="163" t="s">
        <v>234</v>
      </c>
      <c r="D29" s="126" t="s">
        <v>235</v>
      </c>
      <c r="E29" s="129"/>
      <c r="F29" s="129"/>
      <c r="G29" s="129"/>
      <c r="H29" s="129"/>
      <c r="I29" s="129"/>
      <c r="J29" s="170">
        <f>J30+J90+J98+J123+J151+J189+J207+J254</f>
        <v>12695.817610000002</v>
      </c>
      <c r="K29" s="253"/>
      <c r="L29" s="254"/>
      <c r="M29" s="254"/>
      <c r="N29" s="254"/>
      <c r="O29" s="254"/>
      <c r="P29" s="254"/>
      <c r="Q29" s="254"/>
      <c r="R29" s="254"/>
      <c r="S29" s="254"/>
    </row>
    <row r="30" spans="1:19" s="4" customFormat="1" ht="20.25" customHeight="1">
      <c r="A30" s="41"/>
      <c r="B30" s="105">
        <v>2</v>
      </c>
      <c r="C30" s="163" t="s">
        <v>190</v>
      </c>
      <c r="D30" s="126" t="s">
        <v>235</v>
      </c>
      <c r="E30" s="127" t="s">
        <v>168</v>
      </c>
      <c r="F30" s="127"/>
      <c r="G30" s="127"/>
      <c r="H30" s="127"/>
      <c r="I30" s="127"/>
      <c r="J30" s="170">
        <f>J31+J37+J60+J66+J54+J48</f>
        <v>4460.00561</v>
      </c>
      <c r="K30" s="253"/>
      <c r="L30" s="254"/>
      <c r="M30" s="254"/>
      <c r="N30" s="254"/>
      <c r="O30" s="254"/>
      <c r="P30" s="254"/>
      <c r="Q30" s="254"/>
      <c r="R30" s="254"/>
      <c r="S30" s="254"/>
    </row>
    <row r="31" spans="1:19" s="4" customFormat="1" ht="40.5" customHeight="1">
      <c r="A31" s="41"/>
      <c r="B31" s="105"/>
      <c r="C31" s="174" t="s">
        <v>153</v>
      </c>
      <c r="D31" s="128" t="s">
        <v>235</v>
      </c>
      <c r="E31" s="129" t="s">
        <v>168</v>
      </c>
      <c r="F31" s="129" t="s">
        <v>169</v>
      </c>
      <c r="G31" s="129"/>
      <c r="H31" s="129"/>
      <c r="I31" s="129"/>
      <c r="J31" s="140">
        <f>J32</f>
        <v>659.7</v>
      </c>
      <c r="K31" s="253"/>
      <c r="L31" s="254"/>
      <c r="M31" s="254"/>
      <c r="N31" s="254"/>
      <c r="O31" s="254"/>
      <c r="P31" s="254"/>
      <c r="Q31" s="254"/>
      <c r="R31" s="254"/>
      <c r="S31" s="254"/>
    </row>
    <row r="32" spans="1:19" ht="36.75" customHeight="1">
      <c r="A32" s="41"/>
      <c r="B32" s="105"/>
      <c r="C32" s="140" t="s">
        <v>59</v>
      </c>
      <c r="D32" s="128" t="s">
        <v>235</v>
      </c>
      <c r="E32" s="129" t="s">
        <v>168</v>
      </c>
      <c r="F32" s="129" t="s">
        <v>169</v>
      </c>
      <c r="G32" s="129" t="s">
        <v>199</v>
      </c>
      <c r="H32" s="129" t="s">
        <v>314</v>
      </c>
      <c r="I32" s="129"/>
      <c r="J32" s="140">
        <f>J33</f>
        <v>659.7</v>
      </c>
      <c r="K32" s="253"/>
      <c r="L32" s="251"/>
      <c r="M32" s="251"/>
      <c r="N32" s="251"/>
      <c r="O32" s="251"/>
      <c r="P32" s="251"/>
      <c r="Q32" s="251"/>
      <c r="R32" s="251"/>
      <c r="S32" s="251"/>
    </row>
    <row r="33" spans="1:19" ht="18.75" customHeight="1">
      <c r="A33" s="41"/>
      <c r="B33" s="105"/>
      <c r="C33" s="121" t="s">
        <v>384</v>
      </c>
      <c r="D33" s="128" t="s">
        <v>235</v>
      </c>
      <c r="E33" s="129" t="s">
        <v>168</v>
      </c>
      <c r="F33" s="129" t="s">
        <v>169</v>
      </c>
      <c r="G33" s="129" t="s">
        <v>187</v>
      </c>
      <c r="H33" s="129" t="s">
        <v>315</v>
      </c>
      <c r="I33" s="129"/>
      <c r="J33" s="140">
        <f>J34</f>
        <v>659.7</v>
      </c>
      <c r="K33" s="253"/>
      <c r="L33" s="251"/>
      <c r="M33" s="251"/>
      <c r="N33" s="251"/>
      <c r="O33" s="251"/>
      <c r="P33" s="251"/>
      <c r="Q33" s="251"/>
      <c r="R33" s="251"/>
      <c r="S33" s="251"/>
    </row>
    <row r="34" spans="1:19" ht="36.75" customHeight="1">
      <c r="A34" s="41"/>
      <c r="B34" s="105"/>
      <c r="C34" s="121" t="s">
        <v>317</v>
      </c>
      <c r="D34" s="128" t="s">
        <v>235</v>
      </c>
      <c r="E34" s="129" t="s">
        <v>168</v>
      </c>
      <c r="F34" s="129" t="s">
        <v>169</v>
      </c>
      <c r="G34" s="129"/>
      <c r="H34" s="129" t="s">
        <v>316</v>
      </c>
      <c r="I34" s="129"/>
      <c r="J34" s="140">
        <f>J35</f>
        <v>659.7</v>
      </c>
      <c r="K34" s="253"/>
      <c r="L34" s="251"/>
      <c r="M34" s="251"/>
      <c r="N34" s="251"/>
      <c r="O34" s="251"/>
      <c r="P34" s="251"/>
      <c r="Q34" s="251"/>
      <c r="R34" s="251"/>
      <c r="S34" s="251"/>
    </row>
    <row r="35" spans="1:19" ht="18" customHeight="1">
      <c r="A35" s="41"/>
      <c r="B35" s="105"/>
      <c r="C35" s="140" t="s">
        <v>15</v>
      </c>
      <c r="D35" s="128" t="s">
        <v>235</v>
      </c>
      <c r="E35" s="129" t="s">
        <v>168</v>
      </c>
      <c r="F35" s="129" t="s">
        <v>169</v>
      </c>
      <c r="G35" s="129"/>
      <c r="H35" s="129" t="s">
        <v>318</v>
      </c>
      <c r="I35" s="129"/>
      <c r="J35" s="140">
        <f>J36</f>
        <v>659.7</v>
      </c>
      <c r="K35" s="253"/>
      <c r="L35" s="251"/>
      <c r="M35" s="251"/>
      <c r="N35" s="251"/>
      <c r="O35" s="251"/>
      <c r="P35" s="251"/>
      <c r="Q35" s="251"/>
      <c r="R35" s="251"/>
      <c r="S35" s="251"/>
    </row>
    <row r="36" spans="1:19" ht="60" customHeight="1">
      <c r="A36" s="41"/>
      <c r="B36" s="105"/>
      <c r="C36" s="140" t="s">
        <v>99</v>
      </c>
      <c r="D36" s="128" t="s">
        <v>235</v>
      </c>
      <c r="E36" s="129" t="s">
        <v>168</v>
      </c>
      <c r="F36" s="129" t="s">
        <v>169</v>
      </c>
      <c r="G36" s="129"/>
      <c r="H36" s="129" t="s">
        <v>318</v>
      </c>
      <c r="I36" s="129" t="s">
        <v>100</v>
      </c>
      <c r="J36" s="140">
        <f>659.7</f>
        <v>659.7</v>
      </c>
      <c r="K36" s="253"/>
      <c r="L36" s="251"/>
      <c r="M36" s="251"/>
      <c r="N36" s="251"/>
      <c r="O36" s="251"/>
      <c r="P36" s="251"/>
      <c r="Q36" s="251"/>
      <c r="R36" s="251"/>
      <c r="S36" s="251"/>
    </row>
    <row r="37" spans="1:19" s="4" customFormat="1" ht="54.75" customHeight="1">
      <c r="A37" s="42"/>
      <c r="B37" s="64"/>
      <c r="C37" s="166" t="s">
        <v>127</v>
      </c>
      <c r="D37" s="128" t="s">
        <v>235</v>
      </c>
      <c r="E37" s="129" t="s">
        <v>168</v>
      </c>
      <c r="F37" s="129" t="s">
        <v>173</v>
      </c>
      <c r="G37" s="129"/>
      <c r="H37" s="129"/>
      <c r="I37" s="131"/>
      <c r="J37" s="140">
        <f>J38</f>
        <v>3324.038</v>
      </c>
      <c r="K37" s="253"/>
      <c r="L37" s="254"/>
      <c r="M37" s="254"/>
      <c r="N37" s="254"/>
      <c r="O37" s="254"/>
      <c r="P37" s="254"/>
      <c r="Q37" s="254"/>
      <c r="R37" s="254"/>
      <c r="S37" s="254"/>
    </row>
    <row r="38" spans="1:19" ht="40.5" customHeight="1">
      <c r="A38" s="42"/>
      <c r="B38" s="64"/>
      <c r="C38" s="140" t="s">
        <v>59</v>
      </c>
      <c r="D38" s="128" t="s">
        <v>235</v>
      </c>
      <c r="E38" s="129" t="s">
        <v>168</v>
      </c>
      <c r="F38" s="129" t="s">
        <v>173</v>
      </c>
      <c r="G38" s="129" t="s">
        <v>199</v>
      </c>
      <c r="H38" s="129" t="s">
        <v>314</v>
      </c>
      <c r="I38" s="131"/>
      <c r="J38" s="140">
        <f>J39</f>
        <v>3324.038</v>
      </c>
      <c r="K38" s="253"/>
      <c r="L38" s="251"/>
      <c r="M38" s="251"/>
      <c r="N38" s="251"/>
      <c r="O38" s="251"/>
      <c r="P38" s="251"/>
      <c r="Q38" s="251"/>
      <c r="R38" s="251"/>
      <c r="S38" s="251"/>
    </row>
    <row r="39" spans="1:19" s="4" customFormat="1" ht="22.5" customHeight="1">
      <c r="A39" s="42"/>
      <c r="B39" s="64"/>
      <c r="C39" s="121" t="s">
        <v>384</v>
      </c>
      <c r="D39" s="128" t="s">
        <v>235</v>
      </c>
      <c r="E39" s="129" t="s">
        <v>168</v>
      </c>
      <c r="F39" s="129" t="s">
        <v>173</v>
      </c>
      <c r="G39" s="129" t="s">
        <v>215</v>
      </c>
      <c r="H39" s="129" t="s">
        <v>315</v>
      </c>
      <c r="I39" s="131"/>
      <c r="J39" s="140">
        <f>J40</f>
        <v>3324.038</v>
      </c>
      <c r="K39" s="253"/>
      <c r="L39" s="254"/>
      <c r="M39" s="254"/>
      <c r="N39" s="254"/>
      <c r="O39" s="254"/>
      <c r="P39" s="254"/>
      <c r="Q39" s="254"/>
      <c r="R39" s="254"/>
      <c r="S39" s="254"/>
    </row>
    <row r="40" spans="1:19" s="4" customFormat="1" ht="22.5" customHeight="1">
      <c r="A40" s="42"/>
      <c r="B40" s="64"/>
      <c r="C40" s="121" t="s">
        <v>16</v>
      </c>
      <c r="D40" s="128" t="s">
        <v>235</v>
      </c>
      <c r="E40" s="129" t="s">
        <v>168</v>
      </c>
      <c r="F40" s="129" t="s">
        <v>173</v>
      </c>
      <c r="G40" s="129"/>
      <c r="H40" s="129" t="s">
        <v>319</v>
      </c>
      <c r="I40" s="131"/>
      <c r="J40" s="140">
        <f>J41+J46</f>
        <v>3324.038</v>
      </c>
      <c r="K40" s="253"/>
      <c r="L40" s="254"/>
      <c r="M40" s="254"/>
      <c r="N40" s="254"/>
      <c r="O40" s="254"/>
      <c r="P40" s="254"/>
      <c r="Q40" s="254"/>
      <c r="R40" s="254"/>
      <c r="S40" s="254"/>
    </row>
    <row r="41" spans="1:19" s="4" customFormat="1" ht="19.5" customHeight="1">
      <c r="A41" s="42"/>
      <c r="B41" s="64"/>
      <c r="C41" s="144" t="s">
        <v>15</v>
      </c>
      <c r="D41" s="128" t="s">
        <v>235</v>
      </c>
      <c r="E41" s="129" t="s">
        <v>168</v>
      </c>
      <c r="F41" s="129" t="s">
        <v>173</v>
      </c>
      <c r="G41" s="129"/>
      <c r="H41" s="129" t="s">
        <v>320</v>
      </c>
      <c r="I41" s="131"/>
      <c r="J41" s="144">
        <f>J42+J43+J44</f>
        <v>3320.238</v>
      </c>
      <c r="K41" s="253"/>
      <c r="L41" s="254"/>
      <c r="M41" s="254"/>
      <c r="N41" s="254"/>
      <c r="O41" s="254"/>
      <c r="P41" s="254"/>
      <c r="Q41" s="254"/>
      <c r="R41" s="254"/>
      <c r="S41" s="254"/>
    </row>
    <row r="42" spans="1:19" s="4" customFormat="1" ht="58.5" customHeight="1">
      <c r="A42" s="42"/>
      <c r="B42" s="64"/>
      <c r="C42" s="140" t="s">
        <v>99</v>
      </c>
      <c r="D42" s="128" t="s">
        <v>235</v>
      </c>
      <c r="E42" s="129" t="s">
        <v>168</v>
      </c>
      <c r="F42" s="129" t="s">
        <v>173</v>
      </c>
      <c r="G42" s="129"/>
      <c r="H42" s="129" t="s">
        <v>320</v>
      </c>
      <c r="I42" s="131" t="s">
        <v>100</v>
      </c>
      <c r="J42" s="144">
        <f>2804.5</f>
        <v>2804.5</v>
      </c>
      <c r="K42" s="253"/>
      <c r="L42" s="254"/>
      <c r="M42" s="254"/>
      <c r="N42" s="254"/>
      <c r="O42" s="254"/>
      <c r="P42" s="254"/>
      <c r="Q42" s="254"/>
      <c r="R42" s="254"/>
      <c r="S42" s="254"/>
    </row>
    <row r="43" spans="1:19" s="4" customFormat="1" ht="39" customHeight="1">
      <c r="A43" s="42"/>
      <c r="B43" s="64"/>
      <c r="C43" s="121" t="s">
        <v>348</v>
      </c>
      <c r="D43" s="128" t="s">
        <v>235</v>
      </c>
      <c r="E43" s="129" t="s">
        <v>168</v>
      </c>
      <c r="F43" s="129" t="s">
        <v>173</v>
      </c>
      <c r="G43" s="129"/>
      <c r="H43" s="129" t="s">
        <v>320</v>
      </c>
      <c r="I43" s="131" t="s">
        <v>101</v>
      </c>
      <c r="J43" s="144">
        <f>435.8+0.3+64.238-11.8</f>
        <v>488.538</v>
      </c>
      <c r="K43" s="255"/>
      <c r="L43" s="255"/>
      <c r="M43" s="254"/>
      <c r="N43" s="254"/>
      <c r="O43" s="254"/>
      <c r="P43" s="254"/>
      <c r="Q43" s="254"/>
      <c r="R43" s="254"/>
      <c r="S43" s="254"/>
    </row>
    <row r="44" spans="1:19" s="4" customFormat="1" ht="18.75" customHeight="1">
      <c r="A44" s="42"/>
      <c r="B44" s="64"/>
      <c r="C44" s="121" t="s">
        <v>104</v>
      </c>
      <c r="D44" s="128" t="s">
        <v>235</v>
      </c>
      <c r="E44" s="129" t="s">
        <v>168</v>
      </c>
      <c r="F44" s="129" t="s">
        <v>173</v>
      </c>
      <c r="G44" s="129"/>
      <c r="H44" s="129" t="s">
        <v>320</v>
      </c>
      <c r="I44" s="131" t="s">
        <v>103</v>
      </c>
      <c r="J44" s="144">
        <v>27.2</v>
      </c>
      <c r="K44" s="253"/>
      <c r="L44" s="254"/>
      <c r="M44" s="254"/>
      <c r="N44" s="254"/>
      <c r="O44" s="254"/>
      <c r="P44" s="254"/>
      <c r="Q44" s="254"/>
      <c r="R44" s="254"/>
      <c r="S44" s="254"/>
    </row>
    <row r="45" spans="1:19" ht="18.75" customHeight="1" hidden="1">
      <c r="A45" s="42"/>
      <c r="B45" s="64"/>
      <c r="C45" s="166" t="s">
        <v>204</v>
      </c>
      <c r="D45" s="128" t="s">
        <v>235</v>
      </c>
      <c r="E45" s="129" t="s">
        <v>168</v>
      </c>
      <c r="F45" s="129" t="s">
        <v>173</v>
      </c>
      <c r="G45" s="129" t="s">
        <v>154</v>
      </c>
      <c r="H45" s="129" t="s">
        <v>17</v>
      </c>
      <c r="I45" s="129"/>
      <c r="J45" s="140"/>
      <c r="K45" s="253"/>
      <c r="L45" s="251"/>
      <c r="M45" s="251"/>
      <c r="N45" s="251"/>
      <c r="O45" s="251"/>
      <c r="P45" s="251"/>
      <c r="Q45" s="251"/>
      <c r="R45" s="251"/>
      <c r="S45" s="251"/>
    </row>
    <row r="46" spans="1:19" ht="37.5" customHeight="1">
      <c r="A46" s="42"/>
      <c r="B46" s="64"/>
      <c r="C46" s="140" t="s">
        <v>131</v>
      </c>
      <c r="D46" s="128" t="s">
        <v>235</v>
      </c>
      <c r="E46" s="129" t="s">
        <v>168</v>
      </c>
      <c r="F46" s="129" t="s">
        <v>173</v>
      </c>
      <c r="G46" s="129"/>
      <c r="H46" s="129" t="s">
        <v>321</v>
      </c>
      <c r="I46" s="129"/>
      <c r="J46" s="140">
        <f>J47</f>
        <v>3.8</v>
      </c>
      <c r="K46" s="253"/>
      <c r="L46" s="251"/>
      <c r="M46" s="251"/>
      <c r="N46" s="251"/>
      <c r="O46" s="251"/>
      <c r="P46" s="251"/>
      <c r="Q46" s="251"/>
      <c r="R46" s="251"/>
      <c r="S46" s="251"/>
    </row>
    <row r="47" spans="1:19" ht="37.5" customHeight="1">
      <c r="A47" s="42"/>
      <c r="B47" s="64"/>
      <c r="C47" s="121" t="s">
        <v>348</v>
      </c>
      <c r="D47" s="128" t="s">
        <v>235</v>
      </c>
      <c r="E47" s="129" t="s">
        <v>168</v>
      </c>
      <c r="F47" s="129" t="s">
        <v>173</v>
      </c>
      <c r="G47" s="129"/>
      <c r="H47" s="129" t="s">
        <v>321</v>
      </c>
      <c r="I47" s="129" t="s">
        <v>101</v>
      </c>
      <c r="J47" s="140">
        <v>3.8</v>
      </c>
      <c r="K47" s="253"/>
      <c r="L47" s="251"/>
      <c r="M47" s="251"/>
      <c r="N47" s="251"/>
      <c r="O47" s="251"/>
      <c r="P47" s="251"/>
      <c r="Q47" s="251"/>
      <c r="R47" s="251"/>
      <c r="S47" s="251"/>
    </row>
    <row r="48" spans="1:19" ht="37.5" customHeight="1">
      <c r="A48" s="42"/>
      <c r="B48" s="64"/>
      <c r="C48" s="121" t="s">
        <v>174</v>
      </c>
      <c r="D48" s="128" t="s">
        <v>235</v>
      </c>
      <c r="E48" s="129" t="s">
        <v>168</v>
      </c>
      <c r="F48" s="129" t="s">
        <v>161</v>
      </c>
      <c r="G48" s="129"/>
      <c r="H48" s="129"/>
      <c r="I48" s="129"/>
      <c r="J48" s="140">
        <f>J49</f>
        <v>6.8</v>
      </c>
      <c r="K48" s="253"/>
      <c r="L48" s="251"/>
      <c r="M48" s="251"/>
      <c r="N48" s="251"/>
      <c r="O48" s="251"/>
      <c r="P48" s="251"/>
      <c r="Q48" s="251"/>
      <c r="R48" s="251"/>
      <c r="S48" s="251"/>
    </row>
    <row r="49" spans="1:19" ht="37.5" customHeight="1">
      <c r="A49" s="42"/>
      <c r="B49" s="64"/>
      <c r="C49" s="140" t="s">
        <v>59</v>
      </c>
      <c r="D49" s="128" t="s">
        <v>235</v>
      </c>
      <c r="E49" s="129" t="s">
        <v>168</v>
      </c>
      <c r="F49" s="129" t="s">
        <v>161</v>
      </c>
      <c r="G49" s="129"/>
      <c r="H49" s="129" t="s">
        <v>314</v>
      </c>
      <c r="I49" s="129"/>
      <c r="J49" s="140">
        <f>J50</f>
        <v>6.8</v>
      </c>
      <c r="K49" s="253"/>
      <c r="L49" s="251"/>
      <c r="M49" s="251"/>
      <c r="N49" s="251"/>
      <c r="O49" s="251"/>
      <c r="P49" s="251"/>
      <c r="Q49" s="251"/>
      <c r="R49" s="251"/>
      <c r="S49" s="251"/>
    </row>
    <row r="50" spans="1:19" ht="22.5" customHeight="1">
      <c r="A50" s="42"/>
      <c r="B50" s="64"/>
      <c r="C50" s="121" t="s">
        <v>384</v>
      </c>
      <c r="D50" s="128" t="s">
        <v>235</v>
      </c>
      <c r="E50" s="129" t="s">
        <v>168</v>
      </c>
      <c r="F50" s="129" t="s">
        <v>161</v>
      </c>
      <c r="G50" s="129"/>
      <c r="H50" s="129" t="s">
        <v>315</v>
      </c>
      <c r="I50" s="129"/>
      <c r="J50" s="140">
        <f>J51</f>
        <v>6.8</v>
      </c>
      <c r="K50" s="253"/>
      <c r="L50" s="251"/>
      <c r="M50" s="251"/>
      <c r="N50" s="251"/>
      <c r="O50" s="251"/>
      <c r="P50" s="251"/>
      <c r="Q50" s="251"/>
      <c r="R50" s="251"/>
      <c r="S50" s="251"/>
    </row>
    <row r="51" spans="1:19" ht="40.5" customHeight="1">
      <c r="A51" s="42"/>
      <c r="B51" s="64"/>
      <c r="C51" s="121" t="s">
        <v>396</v>
      </c>
      <c r="D51" s="128" t="s">
        <v>235</v>
      </c>
      <c r="E51" s="129" t="s">
        <v>168</v>
      </c>
      <c r="F51" s="129" t="s">
        <v>161</v>
      </c>
      <c r="G51" s="129"/>
      <c r="H51" s="129" t="s">
        <v>395</v>
      </c>
      <c r="I51" s="129"/>
      <c r="J51" s="140">
        <f>J52</f>
        <v>6.8</v>
      </c>
      <c r="K51" s="253"/>
      <c r="L51" s="251"/>
      <c r="M51" s="251"/>
      <c r="N51" s="251"/>
      <c r="O51" s="251"/>
      <c r="P51" s="251"/>
      <c r="Q51" s="251"/>
      <c r="R51" s="251"/>
      <c r="S51" s="251"/>
    </row>
    <row r="52" spans="1:19" ht="39" customHeight="1">
      <c r="A52" s="42"/>
      <c r="B52" s="64"/>
      <c r="C52" s="121" t="s">
        <v>402</v>
      </c>
      <c r="D52" s="128" t="s">
        <v>235</v>
      </c>
      <c r="E52" s="129" t="s">
        <v>168</v>
      </c>
      <c r="F52" s="129" t="s">
        <v>161</v>
      </c>
      <c r="G52" s="129"/>
      <c r="H52" s="129" t="s">
        <v>397</v>
      </c>
      <c r="I52" s="129"/>
      <c r="J52" s="140">
        <f>J53</f>
        <v>6.8</v>
      </c>
      <c r="K52" s="253"/>
      <c r="L52" s="251"/>
      <c r="M52" s="251"/>
      <c r="N52" s="251"/>
      <c r="O52" s="251"/>
      <c r="P52" s="251"/>
      <c r="Q52" s="251"/>
      <c r="R52" s="251"/>
      <c r="S52" s="251"/>
    </row>
    <row r="53" spans="1:19" ht="22.5" customHeight="1">
      <c r="A53" s="42"/>
      <c r="B53" s="64"/>
      <c r="C53" s="121" t="s">
        <v>106</v>
      </c>
      <c r="D53" s="128" t="s">
        <v>235</v>
      </c>
      <c r="E53" s="129" t="s">
        <v>168</v>
      </c>
      <c r="F53" s="129" t="s">
        <v>161</v>
      </c>
      <c r="G53" s="129"/>
      <c r="H53" s="129" t="s">
        <v>397</v>
      </c>
      <c r="I53" s="129" t="s">
        <v>105</v>
      </c>
      <c r="J53" s="140">
        <v>6.8</v>
      </c>
      <c r="K53" s="253"/>
      <c r="L53" s="251"/>
      <c r="M53" s="251"/>
      <c r="N53" s="251"/>
      <c r="O53" s="251"/>
      <c r="P53" s="251"/>
      <c r="Q53" s="251"/>
      <c r="R53" s="251"/>
      <c r="S53" s="251"/>
    </row>
    <row r="54" spans="1:19" ht="19.5" customHeight="1" hidden="1">
      <c r="A54" s="42"/>
      <c r="B54" s="64"/>
      <c r="C54" s="164" t="s">
        <v>18</v>
      </c>
      <c r="D54" s="128" t="s">
        <v>235</v>
      </c>
      <c r="E54" s="129" t="s">
        <v>168</v>
      </c>
      <c r="F54" s="129" t="s">
        <v>12</v>
      </c>
      <c r="G54" s="129"/>
      <c r="H54" s="129"/>
      <c r="I54" s="131"/>
      <c r="J54" s="145">
        <f>J55</f>
        <v>0</v>
      </c>
      <c r="K54" s="253"/>
      <c r="L54" s="251"/>
      <c r="M54" s="251"/>
      <c r="N54" s="251"/>
      <c r="O54" s="251"/>
      <c r="P54" s="251"/>
      <c r="Q54" s="251"/>
      <c r="R54" s="251"/>
      <c r="S54" s="251"/>
    </row>
    <row r="55" spans="1:19" ht="36.75" customHeight="1" hidden="1">
      <c r="A55" s="42"/>
      <c r="B55" s="64"/>
      <c r="C55" s="140" t="s">
        <v>59</v>
      </c>
      <c r="D55" s="128" t="s">
        <v>235</v>
      </c>
      <c r="E55" s="129" t="s">
        <v>168</v>
      </c>
      <c r="F55" s="129" t="s">
        <v>12</v>
      </c>
      <c r="G55" s="129"/>
      <c r="H55" s="129" t="s">
        <v>314</v>
      </c>
      <c r="I55" s="131"/>
      <c r="J55" s="145">
        <f>J56</f>
        <v>0</v>
      </c>
      <c r="K55" s="253"/>
      <c r="L55" s="251"/>
      <c r="M55" s="251"/>
      <c r="N55" s="251"/>
      <c r="O55" s="251"/>
      <c r="P55" s="251"/>
      <c r="Q55" s="251"/>
      <c r="R55" s="251"/>
      <c r="S55" s="251"/>
    </row>
    <row r="56" spans="1:19" ht="18.75" customHeight="1" hidden="1">
      <c r="A56" s="42"/>
      <c r="B56" s="64"/>
      <c r="C56" s="121" t="s">
        <v>384</v>
      </c>
      <c r="D56" s="128" t="s">
        <v>235</v>
      </c>
      <c r="E56" s="129" t="s">
        <v>168</v>
      </c>
      <c r="F56" s="129" t="s">
        <v>12</v>
      </c>
      <c r="G56" s="129"/>
      <c r="H56" s="129" t="s">
        <v>315</v>
      </c>
      <c r="I56" s="131"/>
      <c r="J56" s="145">
        <f>J57</f>
        <v>0</v>
      </c>
      <c r="K56" s="253"/>
      <c r="L56" s="251"/>
      <c r="M56" s="251"/>
      <c r="N56" s="251"/>
      <c r="O56" s="251"/>
      <c r="P56" s="251"/>
      <c r="Q56" s="251"/>
      <c r="R56" s="251"/>
      <c r="S56" s="251"/>
    </row>
    <row r="57" spans="1:19" ht="21" customHeight="1" hidden="1">
      <c r="A57" s="42"/>
      <c r="B57" s="64"/>
      <c r="C57" s="121" t="s">
        <v>386</v>
      </c>
      <c r="D57" s="128" t="s">
        <v>235</v>
      </c>
      <c r="E57" s="129" t="s">
        <v>168</v>
      </c>
      <c r="F57" s="129" t="s">
        <v>12</v>
      </c>
      <c r="G57" s="129"/>
      <c r="H57" s="129" t="s">
        <v>385</v>
      </c>
      <c r="I57" s="131"/>
      <c r="J57" s="145">
        <f>J58</f>
        <v>0</v>
      </c>
      <c r="K57" s="253"/>
      <c r="L57" s="251"/>
      <c r="M57" s="251"/>
      <c r="N57" s="251"/>
      <c r="O57" s="251"/>
      <c r="P57" s="251"/>
      <c r="Q57" s="251"/>
      <c r="R57" s="251"/>
      <c r="S57" s="251"/>
    </row>
    <row r="58" spans="1:19" ht="21" customHeight="1" hidden="1">
      <c r="A58" s="42"/>
      <c r="B58" s="64"/>
      <c r="C58" s="121" t="s">
        <v>388</v>
      </c>
      <c r="D58" s="128" t="s">
        <v>235</v>
      </c>
      <c r="E58" s="129" t="s">
        <v>168</v>
      </c>
      <c r="F58" s="129" t="s">
        <v>12</v>
      </c>
      <c r="G58" s="129"/>
      <c r="H58" s="129" t="s">
        <v>387</v>
      </c>
      <c r="I58" s="131"/>
      <c r="J58" s="145">
        <f>J59</f>
        <v>0</v>
      </c>
      <c r="K58" s="253"/>
      <c r="L58" s="251"/>
      <c r="M58" s="251"/>
      <c r="N58" s="251"/>
      <c r="O58" s="251"/>
      <c r="P58" s="251"/>
      <c r="Q58" s="251"/>
      <c r="R58" s="251"/>
      <c r="S58" s="251"/>
    </row>
    <row r="59" spans="1:19" ht="21" customHeight="1" hidden="1">
      <c r="A59" s="42"/>
      <c r="B59" s="64"/>
      <c r="C59" s="121" t="s">
        <v>104</v>
      </c>
      <c r="D59" s="128" t="s">
        <v>235</v>
      </c>
      <c r="E59" s="129" t="s">
        <v>168</v>
      </c>
      <c r="F59" s="129" t="s">
        <v>12</v>
      </c>
      <c r="G59" s="129"/>
      <c r="H59" s="129" t="s">
        <v>387</v>
      </c>
      <c r="I59" s="131" t="s">
        <v>103</v>
      </c>
      <c r="J59" s="145"/>
      <c r="K59" s="253"/>
      <c r="L59" s="251"/>
      <c r="M59" s="251"/>
      <c r="N59" s="251"/>
      <c r="O59" s="251"/>
      <c r="P59" s="251"/>
      <c r="Q59" s="251"/>
      <c r="R59" s="251"/>
      <c r="S59" s="251"/>
    </row>
    <row r="60" spans="1:19" ht="20.25" customHeight="1">
      <c r="A60" s="42"/>
      <c r="B60" s="64"/>
      <c r="C60" s="124" t="s">
        <v>205</v>
      </c>
      <c r="D60" s="128" t="s">
        <v>235</v>
      </c>
      <c r="E60" s="129" t="s">
        <v>168</v>
      </c>
      <c r="F60" s="129" t="s">
        <v>162</v>
      </c>
      <c r="G60" s="129"/>
      <c r="H60" s="129"/>
      <c r="I60" s="131"/>
      <c r="J60" s="145">
        <f>J61</f>
        <v>30</v>
      </c>
      <c r="K60" s="253"/>
      <c r="L60" s="251"/>
      <c r="M60" s="251"/>
      <c r="N60" s="251"/>
      <c r="O60" s="251"/>
      <c r="P60" s="251"/>
      <c r="Q60" s="251"/>
      <c r="R60" s="251"/>
      <c r="S60" s="251"/>
    </row>
    <row r="61" spans="1:19" ht="33.75" customHeight="1">
      <c r="A61" s="42"/>
      <c r="B61" s="64"/>
      <c r="C61" s="140" t="s">
        <v>137</v>
      </c>
      <c r="D61" s="128" t="s">
        <v>235</v>
      </c>
      <c r="E61" s="129" t="s">
        <v>168</v>
      </c>
      <c r="F61" s="129" t="s">
        <v>162</v>
      </c>
      <c r="G61" s="129" t="s">
        <v>176</v>
      </c>
      <c r="H61" s="129" t="s">
        <v>343</v>
      </c>
      <c r="I61" s="131"/>
      <c r="J61" s="145">
        <f>J62</f>
        <v>30</v>
      </c>
      <c r="K61" s="253"/>
      <c r="L61" s="251"/>
      <c r="M61" s="251"/>
      <c r="N61" s="251"/>
      <c r="O61" s="251"/>
      <c r="P61" s="251"/>
      <c r="Q61" s="251"/>
      <c r="R61" s="251"/>
      <c r="S61" s="251"/>
    </row>
    <row r="62" spans="1:19" ht="17.25" customHeight="1">
      <c r="A62" s="42"/>
      <c r="B62" s="64"/>
      <c r="C62" s="160" t="s">
        <v>19</v>
      </c>
      <c r="D62" s="128" t="s">
        <v>235</v>
      </c>
      <c r="E62" s="129" t="s">
        <v>168</v>
      </c>
      <c r="F62" s="129" t="s">
        <v>162</v>
      </c>
      <c r="G62" s="129" t="s">
        <v>178</v>
      </c>
      <c r="H62" s="129" t="s">
        <v>344</v>
      </c>
      <c r="I62" s="131"/>
      <c r="J62" s="147">
        <f>J63</f>
        <v>30</v>
      </c>
      <c r="K62" s="253"/>
      <c r="L62" s="251"/>
      <c r="M62" s="251"/>
      <c r="N62" s="251"/>
      <c r="O62" s="251"/>
      <c r="P62" s="251"/>
      <c r="Q62" s="251"/>
      <c r="R62" s="251"/>
      <c r="S62" s="251"/>
    </row>
    <row r="63" spans="1:19" ht="17.25" customHeight="1">
      <c r="A63" s="42"/>
      <c r="B63" s="64"/>
      <c r="C63" s="160" t="s">
        <v>205</v>
      </c>
      <c r="D63" s="128" t="s">
        <v>235</v>
      </c>
      <c r="E63" s="129" t="s">
        <v>168</v>
      </c>
      <c r="F63" s="129" t="s">
        <v>162</v>
      </c>
      <c r="G63" s="129"/>
      <c r="H63" s="129" t="s">
        <v>345</v>
      </c>
      <c r="I63" s="131"/>
      <c r="J63" s="147">
        <f>J64</f>
        <v>30</v>
      </c>
      <c r="K63" s="253"/>
      <c r="L63" s="251"/>
      <c r="M63" s="251"/>
      <c r="N63" s="251"/>
      <c r="O63" s="251"/>
      <c r="P63" s="251"/>
      <c r="Q63" s="251"/>
      <c r="R63" s="251"/>
      <c r="S63" s="251"/>
    </row>
    <row r="64" spans="1:19" ht="20.25" customHeight="1">
      <c r="A64" s="42"/>
      <c r="B64" s="64"/>
      <c r="C64" s="166" t="s">
        <v>177</v>
      </c>
      <c r="D64" s="128" t="s">
        <v>235</v>
      </c>
      <c r="E64" s="129" t="s">
        <v>168</v>
      </c>
      <c r="F64" s="129" t="s">
        <v>162</v>
      </c>
      <c r="G64" s="129"/>
      <c r="H64" s="129" t="s">
        <v>346</v>
      </c>
      <c r="I64" s="131"/>
      <c r="J64" s="145">
        <f>J65</f>
        <v>30</v>
      </c>
      <c r="K64" s="253"/>
      <c r="L64" s="251"/>
      <c r="M64" s="251"/>
      <c r="N64" s="251"/>
      <c r="O64" s="251"/>
      <c r="P64" s="251"/>
      <c r="Q64" s="251"/>
      <c r="R64" s="251"/>
      <c r="S64" s="251"/>
    </row>
    <row r="65" spans="1:19" ht="19.5" customHeight="1">
      <c r="A65" s="42"/>
      <c r="B65" s="64"/>
      <c r="C65" s="121" t="s">
        <v>104</v>
      </c>
      <c r="D65" s="128" t="s">
        <v>235</v>
      </c>
      <c r="E65" s="129" t="s">
        <v>168</v>
      </c>
      <c r="F65" s="129" t="s">
        <v>162</v>
      </c>
      <c r="G65" s="129"/>
      <c r="H65" s="129" t="s">
        <v>346</v>
      </c>
      <c r="I65" s="131" t="s">
        <v>103</v>
      </c>
      <c r="J65" s="145">
        <v>30</v>
      </c>
      <c r="K65" s="253"/>
      <c r="L65" s="251"/>
      <c r="M65" s="251"/>
      <c r="N65" s="251"/>
      <c r="O65" s="251"/>
      <c r="P65" s="251"/>
      <c r="Q65" s="251"/>
      <c r="R65" s="251"/>
      <c r="S65" s="251"/>
    </row>
    <row r="66" spans="1:19" ht="19.5" customHeight="1">
      <c r="A66" s="42"/>
      <c r="B66" s="64"/>
      <c r="C66" s="121" t="s">
        <v>206</v>
      </c>
      <c r="D66" s="128" t="s">
        <v>235</v>
      </c>
      <c r="E66" s="129" t="s">
        <v>168</v>
      </c>
      <c r="F66" s="129" t="s">
        <v>179</v>
      </c>
      <c r="G66" s="129"/>
      <c r="H66" s="129"/>
      <c r="I66" s="129"/>
      <c r="J66" s="145">
        <f>J67+J75</f>
        <v>439.46761000000004</v>
      </c>
      <c r="K66" s="253"/>
      <c r="L66" s="251"/>
      <c r="M66" s="251"/>
      <c r="N66" s="251"/>
      <c r="O66" s="251"/>
      <c r="P66" s="251"/>
      <c r="Q66" s="251"/>
      <c r="R66" s="251"/>
      <c r="S66" s="251"/>
    </row>
    <row r="67" spans="1:19" ht="36.75" customHeight="1">
      <c r="A67" s="42"/>
      <c r="B67" s="64"/>
      <c r="C67" s="123" t="s">
        <v>61</v>
      </c>
      <c r="D67" s="128" t="s">
        <v>235</v>
      </c>
      <c r="E67" s="129" t="s">
        <v>168</v>
      </c>
      <c r="F67" s="129" t="s">
        <v>179</v>
      </c>
      <c r="G67" s="129" t="s">
        <v>182</v>
      </c>
      <c r="H67" s="129" t="s">
        <v>282</v>
      </c>
      <c r="I67" s="135"/>
      <c r="J67" s="145">
        <f>J68</f>
        <v>20</v>
      </c>
      <c r="K67" s="253"/>
      <c r="L67" s="251"/>
      <c r="M67" s="251"/>
      <c r="N67" s="251"/>
      <c r="O67" s="251"/>
      <c r="P67" s="251"/>
      <c r="Q67" s="251"/>
      <c r="R67" s="251"/>
      <c r="S67" s="251"/>
    </row>
    <row r="68" spans="1:19" ht="18.75">
      <c r="A68" s="42"/>
      <c r="B68" s="64"/>
      <c r="C68" s="121" t="s">
        <v>384</v>
      </c>
      <c r="D68" s="128" t="s">
        <v>235</v>
      </c>
      <c r="E68" s="129" t="s">
        <v>168</v>
      </c>
      <c r="F68" s="129" t="s">
        <v>179</v>
      </c>
      <c r="G68" s="129" t="s">
        <v>183</v>
      </c>
      <c r="H68" s="129" t="s">
        <v>283</v>
      </c>
      <c r="I68" s="135"/>
      <c r="J68" s="147">
        <f>J69+J72</f>
        <v>20</v>
      </c>
      <c r="K68" s="253"/>
      <c r="L68" s="251"/>
      <c r="M68" s="251"/>
      <c r="N68" s="251"/>
      <c r="O68" s="251"/>
      <c r="P68" s="251"/>
      <c r="Q68" s="251"/>
      <c r="R68" s="251"/>
      <c r="S68" s="251"/>
    </row>
    <row r="69" spans="1:19" ht="56.25">
      <c r="A69" s="42"/>
      <c r="B69" s="64"/>
      <c r="C69" s="160" t="s">
        <v>310</v>
      </c>
      <c r="D69" s="128" t="s">
        <v>235</v>
      </c>
      <c r="E69" s="129" t="s">
        <v>168</v>
      </c>
      <c r="F69" s="129" t="s">
        <v>179</v>
      </c>
      <c r="G69" s="129"/>
      <c r="H69" s="129" t="s">
        <v>284</v>
      </c>
      <c r="I69" s="135"/>
      <c r="J69" s="218">
        <f>J70</f>
        <v>20</v>
      </c>
      <c r="K69" s="253"/>
      <c r="L69" s="251"/>
      <c r="M69" s="251"/>
      <c r="N69" s="251"/>
      <c r="O69" s="251"/>
      <c r="P69" s="251"/>
      <c r="Q69" s="251"/>
      <c r="R69" s="251"/>
      <c r="S69" s="251"/>
    </row>
    <row r="70" spans="1:19" ht="38.25" customHeight="1">
      <c r="A70" s="42"/>
      <c r="B70" s="64"/>
      <c r="C70" s="121" t="s">
        <v>20</v>
      </c>
      <c r="D70" s="128" t="s">
        <v>235</v>
      </c>
      <c r="E70" s="129" t="s">
        <v>168</v>
      </c>
      <c r="F70" s="129" t="s">
        <v>179</v>
      </c>
      <c r="G70" s="129"/>
      <c r="H70" s="129" t="s">
        <v>285</v>
      </c>
      <c r="I70" s="135"/>
      <c r="J70" s="145">
        <f>J71</f>
        <v>20</v>
      </c>
      <c r="K70" s="253"/>
      <c r="L70" s="251"/>
      <c r="M70" s="251"/>
      <c r="N70" s="251"/>
      <c r="O70" s="251"/>
      <c r="P70" s="251"/>
      <c r="Q70" s="251"/>
      <c r="R70" s="251"/>
      <c r="S70" s="251"/>
    </row>
    <row r="71" spans="1:19" ht="39.75" customHeight="1">
      <c r="A71" s="42"/>
      <c r="B71" s="64"/>
      <c r="C71" s="121" t="s">
        <v>348</v>
      </c>
      <c r="D71" s="128" t="s">
        <v>235</v>
      </c>
      <c r="E71" s="129" t="s">
        <v>168</v>
      </c>
      <c r="F71" s="129" t="s">
        <v>179</v>
      </c>
      <c r="G71" s="129"/>
      <c r="H71" s="129" t="s">
        <v>285</v>
      </c>
      <c r="I71" s="135" t="s">
        <v>101</v>
      </c>
      <c r="J71" s="145">
        <v>20</v>
      </c>
      <c r="K71" s="253"/>
      <c r="L71" s="251"/>
      <c r="M71" s="251"/>
      <c r="N71" s="251"/>
      <c r="O71" s="251"/>
      <c r="P71" s="251"/>
      <c r="Q71" s="251"/>
      <c r="R71" s="251"/>
      <c r="S71" s="251"/>
    </row>
    <row r="72" spans="1:19" ht="22.5" customHeight="1" hidden="1">
      <c r="A72" s="42"/>
      <c r="B72" s="64"/>
      <c r="C72" s="121" t="s">
        <v>378</v>
      </c>
      <c r="D72" s="128" t="s">
        <v>235</v>
      </c>
      <c r="E72" s="129" t="s">
        <v>168</v>
      </c>
      <c r="F72" s="129" t="s">
        <v>179</v>
      </c>
      <c r="G72" s="129"/>
      <c r="H72" s="129" t="s">
        <v>379</v>
      </c>
      <c r="I72" s="135"/>
      <c r="J72" s="145">
        <f>J73</f>
        <v>0</v>
      </c>
      <c r="K72" s="253"/>
      <c r="L72" s="251"/>
      <c r="M72" s="251"/>
      <c r="N72" s="251"/>
      <c r="O72" s="251"/>
      <c r="P72" s="251"/>
      <c r="Q72" s="251"/>
      <c r="R72" s="251"/>
      <c r="S72" s="251"/>
    </row>
    <row r="73" spans="1:19" ht="22.5" customHeight="1" hidden="1">
      <c r="A73" s="42"/>
      <c r="B73" s="64"/>
      <c r="C73" s="121" t="s">
        <v>375</v>
      </c>
      <c r="D73" s="128" t="s">
        <v>235</v>
      </c>
      <c r="E73" s="129" t="s">
        <v>168</v>
      </c>
      <c r="F73" s="129" t="s">
        <v>179</v>
      </c>
      <c r="G73" s="129"/>
      <c r="H73" s="129" t="s">
        <v>380</v>
      </c>
      <c r="I73" s="135"/>
      <c r="J73" s="145">
        <f>J74</f>
        <v>0</v>
      </c>
      <c r="K73" s="253"/>
      <c r="L73" s="251"/>
      <c r="M73" s="251"/>
      <c r="N73" s="251"/>
      <c r="O73" s="251"/>
      <c r="P73" s="251"/>
      <c r="Q73" s="251"/>
      <c r="R73" s="251"/>
      <c r="S73" s="251"/>
    </row>
    <row r="74" spans="1:19" ht="39.75" customHeight="1" hidden="1">
      <c r="A74" s="42"/>
      <c r="B74" s="64"/>
      <c r="C74" s="121" t="s">
        <v>348</v>
      </c>
      <c r="D74" s="128" t="s">
        <v>235</v>
      </c>
      <c r="E74" s="129" t="s">
        <v>168</v>
      </c>
      <c r="F74" s="129" t="s">
        <v>179</v>
      </c>
      <c r="G74" s="129"/>
      <c r="H74" s="129" t="s">
        <v>380</v>
      </c>
      <c r="I74" s="135" t="s">
        <v>101</v>
      </c>
      <c r="J74" s="145"/>
      <c r="K74" s="253"/>
      <c r="L74" s="251"/>
      <c r="M74" s="251"/>
      <c r="N74" s="251"/>
      <c r="O74" s="251"/>
      <c r="P74" s="251"/>
      <c r="Q74" s="251"/>
      <c r="R74" s="251"/>
      <c r="S74" s="251"/>
    </row>
    <row r="75" spans="1:19" ht="40.5" customHeight="1">
      <c r="A75" s="42"/>
      <c r="B75" s="64"/>
      <c r="C75" s="121" t="s">
        <v>59</v>
      </c>
      <c r="D75" s="128" t="s">
        <v>235</v>
      </c>
      <c r="E75" s="129" t="s">
        <v>168</v>
      </c>
      <c r="F75" s="129" t="s">
        <v>179</v>
      </c>
      <c r="G75" s="131" t="s">
        <v>237</v>
      </c>
      <c r="H75" s="129" t="s">
        <v>314</v>
      </c>
      <c r="I75" s="131"/>
      <c r="J75" s="145">
        <f>J77</f>
        <v>419.46761000000004</v>
      </c>
      <c r="K75" s="253"/>
      <c r="L75" s="251"/>
      <c r="M75" s="251"/>
      <c r="N75" s="251"/>
      <c r="O75" s="251"/>
      <c r="P75" s="251"/>
      <c r="Q75" s="251"/>
      <c r="R75" s="251"/>
      <c r="S75" s="251"/>
    </row>
    <row r="76" spans="1:19" ht="37.5" hidden="1">
      <c r="A76" s="42"/>
      <c r="B76" s="64"/>
      <c r="C76" s="165" t="s">
        <v>238</v>
      </c>
      <c r="D76" s="128" t="s">
        <v>235</v>
      </c>
      <c r="E76" s="129" t="s">
        <v>168</v>
      </c>
      <c r="F76" s="129" t="s">
        <v>179</v>
      </c>
      <c r="G76" s="131" t="s">
        <v>239</v>
      </c>
      <c r="H76" s="129"/>
      <c r="I76" s="131" t="s">
        <v>22</v>
      </c>
      <c r="J76" s="145"/>
      <c r="K76" s="253"/>
      <c r="L76" s="251"/>
      <c r="M76" s="251"/>
      <c r="N76" s="251"/>
      <c r="O76" s="251"/>
      <c r="P76" s="251"/>
      <c r="Q76" s="251"/>
      <c r="R76" s="251"/>
      <c r="S76" s="251"/>
    </row>
    <row r="77" spans="1:19" ht="24" customHeight="1">
      <c r="A77" s="42"/>
      <c r="B77" s="64"/>
      <c r="C77" s="121" t="s">
        <v>384</v>
      </c>
      <c r="D77" s="128" t="s">
        <v>235</v>
      </c>
      <c r="E77" s="129" t="s">
        <v>168</v>
      </c>
      <c r="F77" s="129" t="s">
        <v>179</v>
      </c>
      <c r="G77" s="131" t="s">
        <v>3</v>
      </c>
      <c r="H77" s="129" t="s">
        <v>315</v>
      </c>
      <c r="I77" s="131"/>
      <c r="J77" s="145">
        <f>J78+J84+J87</f>
        <v>419.46761000000004</v>
      </c>
      <c r="K77" s="253"/>
      <c r="L77" s="251"/>
      <c r="M77" s="251"/>
      <c r="N77" s="251"/>
      <c r="O77" s="251"/>
      <c r="P77" s="251"/>
      <c r="Q77" s="251"/>
      <c r="R77" s="251"/>
      <c r="S77" s="251"/>
    </row>
    <row r="78" spans="1:19" ht="24" customHeight="1">
      <c r="A78" s="42"/>
      <c r="B78" s="64"/>
      <c r="C78" s="121" t="s">
        <v>16</v>
      </c>
      <c r="D78" s="128" t="s">
        <v>235</v>
      </c>
      <c r="E78" s="129" t="s">
        <v>168</v>
      </c>
      <c r="F78" s="129" t="s">
        <v>179</v>
      </c>
      <c r="G78" s="131"/>
      <c r="H78" s="129" t="s">
        <v>319</v>
      </c>
      <c r="I78" s="131"/>
      <c r="J78" s="145">
        <f>J81+J79</f>
        <v>394.46761000000004</v>
      </c>
      <c r="K78" s="253"/>
      <c r="L78" s="251"/>
      <c r="M78" s="251"/>
      <c r="N78" s="251"/>
      <c r="O78" s="251"/>
      <c r="P78" s="251"/>
      <c r="Q78" s="251"/>
      <c r="R78" s="251"/>
      <c r="S78" s="251"/>
    </row>
    <row r="79" spans="1:19" ht="40.5" customHeight="1">
      <c r="A79" s="42"/>
      <c r="B79" s="64"/>
      <c r="C79" s="121" t="s">
        <v>410</v>
      </c>
      <c r="D79" s="128" t="s">
        <v>235</v>
      </c>
      <c r="E79" s="129" t="s">
        <v>168</v>
      </c>
      <c r="F79" s="129" t="s">
        <v>179</v>
      </c>
      <c r="G79" s="131"/>
      <c r="H79" s="129" t="s">
        <v>369</v>
      </c>
      <c r="I79" s="131"/>
      <c r="J79" s="145">
        <f>J80</f>
        <v>284.20000000000005</v>
      </c>
      <c r="K79" s="253"/>
      <c r="L79" s="251"/>
      <c r="M79" s="251"/>
      <c r="N79" s="251"/>
      <c r="O79" s="251"/>
      <c r="P79" s="251"/>
      <c r="Q79" s="251"/>
      <c r="R79" s="251"/>
      <c r="S79" s="251"/>
    </row>
    <row r="80" spans="1:19" ht="37.5" customHeight="1">
      <c r="A80" s="42"/>
      <c r="B80" s="64"/>
      <c r="C80" s="121" t="s">
        <v>348</v>
      </c>
      <c r="D80" s="128" t="s">
        <v>235</v>
      </c>
      <c r="E80" s="129" t="s">
        <v>168</v>
      </c>
      <c r="F80" s="129" t="s">
        <v>179</v>
      </c>
      <c r="G80" s="131"/>
      <c r="H80" s="129" t="s">
        <v>369</v>
      </c>
      <c r="I80" s="131" t="s">
        <v>101</v>
      </c>
      <c r="J80" s="145">
        <f>253.3+80.9-50</f>
        <v>284.20000000000005</v>
      </c>
      <c r="K80" s="253"/>
      <c r="L80" s="256"/>
      <c r="M80" s="251"/>
      <c r="N80" s="251"/>
      <c r="O80" s="251"/>
      <c r="P80" s="251"/>
      <c r="Q80" s="251"/>
      <c r="R80" s="251"/>
      <c r="S80" s="251"/>
    </row>
    <row r="81" spans="1:19" ht="37.5">
      <c r="A81" s="42"/>
      <c r="B81" s="64"/>
      <c r="C81" s="161" t="s">
        <v>138</v>
      </c>
      <c r="D81" s="128" t="s">
        <v>235</v>
      </c>
      <c r="E81" s="129" t="s">
        <v>168</v>
      </c>
      <c r="F81" s="129" t="s">
        <v>179</v>
      </c>
      <c r="G81" s="131" t="s">
        <v>242</v>
      </c>
      <c r="H81" s="129" t="s">
        <v>325</v>
      </c>
      <c r="I81" s="131"/>
      <c r="J81" s="145">
        <f>J82</f>
        <v>110.26760999999999</v>
      </c>
      <c r="K81" s="253"/>
      <c r="L81" s="251"/>
      <c r="M81" s="251"/>
      <c r="N81" s="251"/>
      <c r="O81" s="251"/>
      <c r="P81" s="251"/>
      <c r="Q81" s="251"/>
      <c r="R81" s="251"/>
      <c r="S81" s="251"/>
    </row>
    <row r="82" spans="1:19" ht="38.25" customHeight="1">
      <c r="A82" s="42"/>
      <c r="B82" s="64"/>
      <c r="C82" s="121" t="s">
        <v>348</v>
      </c>
      <c r="D82" s="128" t="s">
        <v>235</v>
      </c>
      <c r="E82" s="129" t="s">
        <v>168</v>
      </c>
      <c r="F82" s="129" t="s">
        <v>179</v>
      </c>
      <c r="G82" s="131" t="s">
        <v>256</v>
      </c>
      <c r="H82" s="129" t="s">
        <v>325</v>
      </c>
      <c r="I82" s="131" t="s">
        <v>101</v>
      </c>
      <c r="J82" s="145">
        <f>85.1+13.36761+11.8</f>
        <v>110.26760999999999</v>
      </c>
      <c r="K82" s="253"/>
      <c r="L82" s="251"/>
      <c r="M82" s="251"/>
      <c r="N82" s="251"/>
      <c r="O82" s="251"/>
      <c r="P82" s="251"/>
      <c r="Q82" s="251"/>
      <c r="R82" s="251"/>
      <c r="S82" s="251"/>
    </row>
    <row r="83" spans="1:19" ht="18.75" hidden="1">
      <c r="A83" s="42"/>
      <c r="B83" s="64"/>
      <c r="C83" s="161" t="s">
        <v>225</v>
      </c>
      <c r="D83" s="134" t="s">
        <v>235</v>
      </c>
      <c r="E83" s="131" t="s">
        <v>168</v>
      </c>
      <c r="F83" s="131" t="s">
        <v>179</v>
      </c>
      <c r="G83" s="131" t="s">
        <v>256</v>
      </c>
      <c r="H83" s="129" t="s">
        <v>224</v>
      </c>
      <c r="I83" s="131"/>
      <c r="J83" s="145"/>
      <c r="K83" s="253"/>
      <c r="L83" s="251"/>
      <c r="M83" s="251"/>
      <c r="N83" s="251"/>
      <c r="O83" s="251"/>
      <c r="P83" s="251"/>
      <c r="Q83" s="251"/>
      <c r="R83" s="251"/>
      <c r="S83" s="251"/>
    </row>
    <row r="84" spans="1:19" ht="18.75">
      <c r="A84" s="42"/>
      <c r="B84" s="64"/>
      <c r="C84" s="161" t="s">
        <v>323</v>
      </c>
      <c r="D84" s="134" t="s">
        <v>235</v>
      </c>
      <c r="E84" s="131" t="s">
        <v>168</v>
      </c>
      <c r="F84" s="131" t="s">
        <v>179</v>
      </c>
      <c r="G84" s="131"/>
      <c r="H84" s="129" t="s">
        <v>322</v>
      </c>
      <c r="I84" s="131"/>
      <c r="J84" s="145">
        <f>J85</f>
        <v>1</v>
      </c>
      <c r="K84" s="253"/>
      <c r="L84" s="251"/>
      <c r="M84" s="251"/>
      <c r="N84" s="251"/>
      <c r="O84" s="251"/>
      <c r="P84" s="251"/>
      <c r="Q84" s="251"/>
      <c r="R84" s="251"/>
      <c r="S84" s="251"/>
    </row>
    <row r="85" spans="1:19" ht="37.5" customHeight="1">
      <c r="A85" s="42"/>
      <c r="B85" s="64"/>
      <c r="C85" s="161" t="s">
        <v>49</v>
      </c>
      <c r="D85" s="128" t="s">
        <v>235</v>
      </c>
      <c r="E85" s="129" t="s">
        <v>168</v>
      </c>
      <c r="F85" s="129" t="s">
        <v>179</v>
      </c>
      <c r="G85" s="131" t="s">
        <v>3</v>
      </c>
      <c r="H85" s="129" t="s">
        <v>324</v>
      </c>
      <c r="I85" s="131"/>
      <c r="J85" s="145">
        <f>J86</f>
        <v>1</v>
      </c>
      <c r="K85" s="253"/>
      <c r="L85" s="251"/>
      <c r="M85" s="251"/>
      <c r="N85" s="251"/>
      <c r="O85" s="251"/>
      <c r="P85" s="251"/>
      <c r="Q85" s="251"/>
      <c r="R85" s="251"/>
      <c r="S85" s="251"/>
    </row>
    <row r="86" spans="1:19" ht="37.5" customHeight="1">
      <c r="A86" s="42"/>
      <c r="B86" s="120"/>
      <c r="C86" s="121" t="s">
        <v>348</v>
      </c>
      <c r="D86" s="128" t="s">
        <v>235</v>
      </c>
      <c r="E86" s="129" t="s">
        <v>168</v>
      </c>
      <c r="F86" s="129" t="s">
        <v>179</v>
      </c>
      <c r="G86" s="131" t="s">
        <v>3</v>
      </c>
      <c r="H86" s="129" t="s">
        <v>324</v>
      </c>
      <c r="I86" s="131" t="s">
        <v>101</v>
      </c>
      <c r="J86" s="145">
        <v>1</v>
      </c>
      <c r="K86" s="253"/>
      <c r="L86" s="251"/>
      <c r="M86" s="251"/>
      <c r="N86" s="251"/>
      <c r="O86" s="251"/>
      <c r="P86" s="251"/>
      <c r="Q86" s="251"/>
      <c r="R86" s="251"/>
      <c r="S86" s="251"/>
    </row>
    <row r="87" spans="1:19" ht="39.75" customHeight="1">
      <c r="A87" s="42"/>
      <c r="B87" s="120"/>
      <c r="C87" s="121" t="s">
        <v>372</v>
      </c>
      <c r="D87" s="128" t="s">
        <v>235</v>
      </c>
      <c r="E87" s="129" t="s">
        <v>168</v>
      </c>
      <c r="F87" s="129" t="s">
        <v>179</v>
      </c>
      <c r="G87" s="131"/>
      <c r="H87" s="129" t="s">
        <v>370</v>
      </c>
      <c r="I87" s="131"/>
      <c r="J87" s="145">
        <f>J88</f>
        <v>24</v>
      </c>
      <c r="K87" s="253"/>
      <c r="L87" s="257"/>
      <c r="M87" s="251"/>
      <c r="N87" s="251"/>
      <c r="O87" s="251"/>
      <c r="P87" s="251"/>
      <c r="Q87" s="251"/>
      <c r="R87" s="251"/>
      <c r="S87" s="251"/>
    </row>
    <row r="88" spans="1:19" ht="18.75">
      <c r="A88" s="42"/>
      <c r="B88" s="120"/>
      <c r="C88" s="160" t="s">
        <v>373</v>
      </c>
      <c r="D88" s="128" t="s">
        <v>235</v>
      </c>
      <c r="E88" s="129" t="s">
        <v>168</v>
      </c>
      <c r="F88" s="129" t="s">
        <v>179</v>
      </c>
      <c r="G88" s="129"/>
      <c r="H88" s="129" t="s">
        <v>371</v>
      </c>
      <c r="I88" s="131"/>
      <c r="J88" s="147">
        <f>J89</f>
        <v>24</v>
      </c>
      <c r="K88" s="253"/>
      <c r="L88" s="251"/>
      <c r="M88" s="251"/>
      <c r="N88" s="251"/>
      <c r="O88" s="251"/>
      <c r="P88" s="251"/>
      <c r="Q88" s="251"/>
      <c r="R88" s="251"/>
      <c r="S88" s="251"/>
    </row>
    <row r="89" spans="1:19" ht="40.5" customHeight="1">
      <c r="A89" s="42"/>
      <c r="B89" s="120"/>
      <c r="C89" s="121" t="s">
        <v>348</v>
      </c>
      <c r="D89" s="128" t="s">
        <v>235</v>
      </c>
      <c r="E89" s="129" t="s">
        <v>168</v>
      </c>
      <c r="F89" s="129" t="s">
        <v>179</v>
      </c>
      <c r="G89" s="129" t="s">
        <v>256</v>
      </c>
      <c r="H89" s="129" t="s">
        <v>371</v>
      </c>
      <c r="I89" s="131" t="s">
        <v>101</v>
      </c>
      <c r="J89" s="218">
        <v>24</v>
      </c>
      <c r="K89" s="258"/>
      <c r="L89" s="251"/>
      <c r="M89" s="251"/>
      <c r="N89" s="251"/>
      <c r="O89" s="251"/>
      <c r="P89" s="251"/>
      <c r="Q89" s="251"/>
      <c r="R89" s="251"/>
      <c r="S89" s="251"/>
    </row>
    <row r="90" spans="1:19" ht="20.25" customHeight="1">
      <c r="A90" s="42"/>
      <c r="B90" s="159">
        <v>3</v>
      </c>
      <c r="C90" s="171" t="s">
        <v>201</v>
      </c>
      <c r="D90" s="126" t="s">
        <v>235</v>
      </c>
      <c r="E90" s="127" t="s">
        <v>169</v>
      </c>
      <c r="F90" s="127"/>
      <c r="G90" s="127"/>
      <c r="H90" s="127"/>
      <c r="I90" s="127"/>
      <c r="J90" s="170">
        <f>J91</f>
        <v>201.1</v>
      </c>
      <c r="K90" s="253"/>
      <c r="L90" s="251"/>
      <c r="M90" s="251"/>
      <c r="N90" s="251"/>
      <c r="O90" s="251"/>
      <c r="P90" s="251"/>
      <c r="Q90" s="251"/>
      <c r="R90" s="251"/>
      <c r="S90" s="251"/>
    </row>
    <row r="91" spans="1:19" ht="17.25" customHeight="1">
      <c r="A91" s="42"/>
      <c r="B91" s="64"/>
      <c r="C91" s="166" t="s">
        <v>202</v>
      </c>
      <c r="D91" s="128" t="s">
        <v>235</v>
      </c>
      <c r="E91" s="129" t="s">
        <v>169</v>
      </c>
      <c r="F91" s="129" t="s">
        <v>170</v>
      </c>
      <c r="G91" s="129"/>
      <c r="H91" s="129"/>
      <c r="I91" s="131"/>
      <c r="J91" s="140">
        <f>J92</f>
        <v>201.1</v>
      </c>
      <c r="K91" s="253"/>
      <c r="L91" s="251"/>
      <c r="M91" s="251"/>
      <c r="N91" s="251"/>
      <c r="O91" s="251"/>
      <c r="P91" s="251"/>
      <c r="Q91" s="251"/>
      <c r="R91" s="251"/>
      <c r="S91" s="251"/>
    </row>
    <row r="92" spans="1:19" ht="39" customHeight="1">
      <c r="A92" s="42"/>
      <c r="B92" s="64"/>
      <c r="C92" s="140" t="s">
        <v>59</v>
      </c>
      <c r="D92" s="128" t="s">
        <v>235</v>
      </c>
      <c r="E92" s="129" t="s">
        <v>169</v>
      </c>
      <c r="F92" s="129" t="s">
        <v>170</v>
      </c>
      <c r="G92" s="129" t="s">
        <v>211</v>
      </c>
      <c r="H92" s="129" t="s">
        <v>314</v>
      </c>
      <c r="I92" s="131"/>
      <c r="J92" s="140">
        <f>J93</f>
        <v>201.1</v>
      </c>
      <c r="K92" s="253"/>
      <c r="L92" s="251"/>
      <c r="M92" s="251"/>
      <c r="N92" s="251"/>
      <c r="O92" s="251"/>
      <c r="P92" s="251"/>
      <c r="Q92" s="251"/>
      <c r="R92" s="251"/>
      <c r="S92" s="251"/>
    </row>
    <row r="93" spans="1:19" ht="18.75">
      <c r="A93" s="42"/>
      <c r="B93" s="64"/>
      <c r="C93" s="121" t="s">
        <v>384</v>
      </c>
      <c r="D93" s="128" t="s">
        <v>235</v>
      </c>
      <c r="E93" s="129" t="s">
        <v>169</v>
      </c>
      <c r="F93" s="129" t="s">
        <v>170</v>
      </c>
      <c r="G93" s="129" t="s">
        <v>196</v>
      </c>
      <c r="H93" s="129" t="s">
        <v>315</v>
      </c>
      <c r="I93" s="131"/>
      <c r="J93" s="139">
        <f>J94</f>
        <v>201.1</v>
      </c>
      <c r="K93" s="253"/>
      <c r="L93" s="251"/>
      <c r="M93" s="251"/>
      <c r="N93" s="251"/>
      <c r="O93" s="251"/>
      <c r="P93" s="251"/>
      <c r="Q93" s="251"/>
      <c r="R93" s="251"/>
      <c r="S93" s="251"/>
    </row>
    <row r="94" spans="1:19" ht="25.5" customHeight="1">
      <c r="A94" s="42"/>
      <c r="B94" s="64"/>
      <c r="C94" s="121" t="s">
        <v>16</v>
      </c>
      <c r="D94" s="128" t="s">
        <v>235</v>
      </c>
      <c r="E94" s="129" t="s">
        <v>169</v>
      </c>
      <c r="F94" s="129" t="s">
        <v>170</v>
      </c>
      <c r="G94" s="129"/>
      <c r="H94" s="129" t="s">
        <v>319</v>
      </c>
      <c r="I94" s="131"/>
      <c r="J94" s="139">
        <f>J95</f>
        <v>201.1</v>
      </c>
      <c r="K94" s="253"/>
      <c r="L94" s="251"/>
      <c r="M94" s="251"/>
      <c r="N94" s="251"/>
      <c r="O94" s="251"/>
      <c r="P94" s="251"/>
      <c r="Q94" s="251"/>
      <c r="R94" s="251"/>
      <c r="S94" s="251"/>
    </row>
    <row r="95" spans="1:19" ht="37.5">
      <c r="A95" s="42"/>
      <c r="B95" s="64"/>
      <c r="C95" s="165" t="s">
        <v>195</v>
      </c>
      <c r="D95" s="128" t="s">
        <v>235</v>
      </c>
      <c r="E95" s="129" t="s">
        <v>169</v>
      </c>
      <c r="F95" s="129" t="s">
        <v>170</v>
      </c>
      <c r="G95" s="129" t="s">
        <v>196</v>
      </c>
      <c r="H95" s="129" t="s">
        <v>326</v>
      </c>
      <c r="I95" s="131"/>
      <c r="J95" s="293">
        <f>J96+J97</f>
        <v>201.1</v>
      </c>
      <c r="K95" s="253"/>
      <c r="L95" s="251"/>
      <c r="M95" s="251"/>
      <c r="N95" s="251"/>
      <c r="O95" s="251"/>
      <c r="P95" s="251"/>
      <c r="Q95" s="251"/>
      <c r="R95" s="251"/>
      <c r="S95" s="251"/>
    </row>
    <row r="96" spans="1:19" ht="57.75" customHeight="1">
      <c r="A96" s="42"/>
      <c r="B96" s="64"/>
      <c r="C96" s="140" t="s">
        <v>99</v>
      </c>
      <c r="D96" s="128" t="s">
        <v>235</v>
      </c>
      <c r="E96" s="129" t="s">
        <v>169</v>
      </c>
      <c r="F96" s="129" t="s">
        <v>170</v>
      </c>
      <c r="G96" s="129" t="s">
        <v>196</v>
      </c>
      <c r="H96" s="129" t="s">
        <v>326</v>
      </c>
      <c r="I96" s="131" t="s">
        <v>100</v>
      </c>
      <c r="J96" s="140">
        <v>198.1</v>
      </c>
      <c r="K96" s="253"/>
      <c r="L96" s="251"/>
      <c r="M96" s="251"/>
      <c r="N96" s="251"/>
      <c r="O96" s="251"/>
      <c r="P96" s="251"/>
      <c r="Q96" s="251"/>
      <c r="R96" s="251"/>
      <c r="S96" s="251"/>
    </row>
    <row r="97" spans="1:19" ht="40.5" customHeight="1">
      <c r="A97" s="42"/>
      <c r="B97" s="64"/>
      <c r="C97" s="121" t="s">
        <v>348</v>
      </c>
      <c r="D97" s="128" t="s">
        <v>235</v>
      </c>
      <c r="E97" s="129" t="s">
        <v>169</v>
      </c>
      <c r="F97" s="129" t="s">
        <v>170</v>
      </c>
      <c r="G97" s="129" t="s">
        <v>196</v>
      </c>
      <c r="H97" s="129" t="s">
        <v>326</v>
      </c>
      <c r="I97" s="133" t="s">
        <v>101</v>
      </c>
      <c r="J97" s="151">
        <v>3</v>
      </c>
      <c r="K97" s="253"/>
      <c r="L97" s="251"/>
      <c r="M97" s="251"/>
      <c r="N97" s="251"/>
      <c r="O97" s="251"/>
      <c r="P97" s="251"/>
      <c r="Q97" s="251"/>
      <c r="R97" s="251"/>
      <c r="S97" s="251"/>
    </row>
    <row r="98" spans="1:19" ht="23.25" customHeight="1">
      <c r="A98" s="42"/>
      <c r="B98" s="66">
        <v>4</v>
      </c>
      <c r="C98" s="171" t="s">
        <v>207</v>
      </c>
      <c r="D98" s="126" t="s">
        <v>235</v>
      </c>
      <c r="E98" s="127" t="s">
        <v>170</v>
      </c>
      <c r="F98" s="127"/>
      <c r="G98" s="127"/>
      <c r="H98" s="127"/>
      <c r="I98" s="127"/>
      <c r="J98" s="170">
        <f>J99+J107+J114</f>
        <v>62.8</v>
      </c>
      <c r="K98" s="253"/>
      <c r="L98" s="251"/>
      <c r="M98" s="251"/>
      <c r="N98" s="251"/>
      <c r="O98" s="251"/>
      <c r="P98" s="251"/>
      <c r="Q98" s="251"/>
      <c r="R98" s="251"/>
      <c r="S98" s="251"/>
    </row>
    <row r="99" spans="1:19" ht="37.5">
      <c r="A99" s="42"/>
      <c r="B99" s="64"/>
      <c r="C99" s="166" t="s">
        <v>197</v>
      </c>
      <c r="D99" s="128" t="s">
        <v>235</v>
      </c>
      <c r="E99" s="129" t="s">
        <v>170</v>
      </c>
      <c r="F99" s="129" t="s">
        <v>164</v>
      </c>
      <c r="G99" s="129"/>
      <c r="H99" s="129"/>
      <c r="I99" s="131"/>
      <c r="J99" s="140">
        <f>J100</f>
        <v>8.6</v>
      </c>
      <c r="K99" s="253"/>
      <c r="L99" s="251"/>
      <c r="M99" s="251"/>
      <c r="N99" s="251"/>
      <c r="O99" s="251"/>
      <c r="P99" s="251"/>
      <c r="Q99" s="251"/>
      <c r="R99" s="251"/>
      <c r="S99" s="251"/>
    </row>
    <row r="100" spans="1:19" ht="40.5" customHeight="1">
      <c r="A100" s="42"/>
      <c r="B100" s="64"/>
      <c r="C100" s="167" t="s">
        <v>56</v>
      </c>
      <c r="D100" s="128" t="s">
        <v>235</v>
      </c>
      <c r="E100" s="129" t="s">
        <v>170</v>
      </c>
      <c r="F100" s="129" t="s">
        <v>164</v>
      </c>
      <c r="G100" s="129" t="s">
        <v>237</v>
      </c>
      <c r="H100" s="129" t="s">
        <v>278</v>
      </c>
      <c r="I100" s="131"/>
      <c r="J100" s="139">
        <f>J101</f>
        <v>8.6</v>
      </c>
      <c r="K100" s="253"/>
      <c r="L100" s="251"/>
      <c r="M100" s="251"/>
      <c r="N100" s="251"/>
      <c r="O100" s="251"/>
      <c r="P100" s="251"/>
      <c r="Q100" s="251"/>
      <c r="R100" s="251"/>
      <c r="S100" s="251"/>
    </row>
    <row r="101" spans="1:19" ht="21.75" customHeight="1">
      <c r="A101" s="42"/>
      <c r="B101" s="64"/>
      <c r="C101" s="121" t="s">
        <v>384</v>
      </c>
      <c r="D101" s="128" t="s">
        <v>235</v>
      </c>
      <c r="E101" s="129" t="s">
        <v>170</v>
      </c>
      <c r="F101" s="129" t="s">
        <v>164</v>
      </c>
      <c r="G101" s="129" t="s">
        <v>239</v>
      </c>
      <c r="H101" s="129" t="s">
        <v>279</v>
      </c>
      <c r="I101" s="131"/>
      <c r="J101" s="139">
        <f>J102</f>
        <v>8.6</v>
      </c>
      <c r="K101" s="253"/>
      <c r="L101" s="251"/>
      <c r="M101" s="251"/>
      <c r="N101" s="251"/>
      <c r="O101" s="251"/>
      <c r="P101" s="251"/>
      <c r="Q101" s="251"/>
      <c r="R101" s="251"/>
      <c r="S101" s="251"/>
    </row>
    <row r="102" spans="1:19" ht="38.25" customHeight="1">
      <c r="A102" s="42"/>
      <c r="B102" s="64"/>
      <c r="C102" s="124" t="s">
        <v>306</v>
      </c>
      <c r="D102" s="128" t="s">
        <v>235</v>
      </c>
      <c r="E102" s="129" t="s">
        <v>170</v>
      </c>
      <c r="F102" s="129" t="s">
        <v>164</v>
      </c>
      <c r="G102" s="129"/>
      <c r="H102" s="129" t="s">
        <v>280</v>
      </c>
      <c r="I102" s="131"/>
      <c r="J102" s="139">
        <f>J103+J105</f>
        <v>8.6</v>
      </c>
      <c r="K102" s="253"/>
      <c r="L102" s="251"/>
      <c r="M102" s="251"/>
      <c r="N102" s="251"/>
      <c r="O102" s="251"/>
      <c r="P102" s="251"/>
      <c r="Q102" s="251"/>
      <c r="R102" s="251"/>
      <c r="S102" s="251"/>
    </row>
    <row r="103" spans="1:19" ht="61.5" customHeight="1" hidden="1">
      <c r="A103" s="42"/>
      <c r="B103" s="64"/>
      <c r="C103" s="124" t="s">
        <v>23</v>
      </c>
      <c r="D103" s="128" t="s">
        <v>235</v>
      </c>
      <c r="E103" s="129" t="s">
        <v>170</v>
      </c>
      <c r="F103" s="129" t="s">
        <v>164</v>
      </c>
      <c r="G103" s="129" t="s">
        <v>252</v>
      </c>
      <c r="H103" s="129" t="s">
        <v>281</v>
      </c>
      <c r="I103" s="131"/>
      <c r="J103" s="139">
        <f>J104</f>
        <v>0</v>
      </c>
      <c r="K103" s="253"/>
      <c r="L103" s="251"/>
      <c r="M103" s="251"/>
      <c r="N103" s="251"/>
      <c r="O103" s="251"/>
      <c r="P103" s="251"/>
      <c r="Q103" s="251"/>
      <c r="R103" s="251"/>
      <c r="S103" s="251"/>
    </row>
    <row r="104" spans="1:19" ht="37.5" customHeight="1" hidden="1">
      <c r="A104" s="42"/>
      <c r="B104" s="64"/>
      <c r="C104" s="121" t="s">
        <v>348</v>
      </c>
      <c r="D104" s="128" t="s">
        <v>235</v>
      </c>
      <c r="E104" s="129" t="s">
        <v>170</v>
      </c>
      <c r="F104" s="129" t="s">
        <v>164</v>
      </c>
      <c r="G104" s="129" t="s">
        <v>252</v>
      </c>
      <c r="H104" s="129" t="s">
        <v>281</v>
      </c>
      <c r="I104" s="131" t="s">
        <v>101</v>
      </c>
      <c r="J104" s="152">
        <f>5+2-5-2</f>
        <v>0</v>
      </c>
      <c r="K104" s="259"/>
      <c r="L104" s="260"/>
      <c r="M104" s="251"/>
      <c r="N104" s="251"/>
      <c r="O104" s="251"/>
      <c r="P104" s="251"/>
      <c r="Q104" s="251"/>
      <c r="R104" s="251"/>
      <c r="S104" s="251"/>
    </row>
    <row r="105" spans="1:19" ht="79.5" customHeight="1">
      <c r="A105" s="42"/>
      <c r="B105" s="64"/>
      <c r="C105" s="155" t="s">
        <v>354</v>
      </c>
      <c r="D105" s="128" t="s">
        <v>235</v>
      </c>
      <c r="E105" s="129" t="s">
        <v>170</v>
      </c>
      <c r="F105" s="129" t="s">
        <v>164</v>
      </c>
      <c r="G105" s="129"/>
      <c r="H105" s="129" t="s">
        <v>353</v>
      </c>
      <c r="I105" s="131"/>
      <c r="J105" s="152">
        <f>J106</f>
        <v>8.6</v>
      </c>
      <c r="K105" s="253"/>
      <c r="L105" s="261"/>
      <c r="M105" s="251"/>
      <c r="N105" s="251"/>
      <c r="O105" s="251"/>
      <c r="P105" s="251"/>
      <c r="Q105" s="251"/>
      <c r="R105" s="251"/>
      <c r="S105" s="251"/>
    </row>
    <row r="106" spans="1:19" ht="37.5" customHeight="1">
      <c r="A106" s="42"/>
      <c r="B106" s="64"/>
      <c r="C106" s="121" t="s">
        <v>348</v>
      </c>
      <c r="D106" s="128" t="s">
        <v>235</v>
      </c>
      <c r="E106" s="129" t="s">
        <v>170</v>
      </c>
      <c r="F106" s="129" t="s">
        <v>164</v>
      </c>
      <c r="G106" s="129"/>
      <c r="H106" s="129" t="s">
        <v>353</v>
      </c>
      <c r="I106" s="131" t="s">
        <v>101</v>
      </c>
      <c r="J106" s="152">
        <v>8.6</v>
      </c>
      <c r="K106" s="253"/>
      <c r="L106" s="261"/>
      <c r="M106" s="251"/>
      <c r="N106" s="251"/>
      <c r="O106" s="251"/>
      <c r="P106" s="251"/>
      <c r="Q106" s="251"/>
      <c r="R106" s="251"/>
      <c r="S106" s="251"/>
    </row>
    <row r="107" spans="1:19" ht="20.25" customHeight="1">
      <c r="A107" s="42"/>
      <c r="B107" s="64"/>
      <c r="C107" s="121" t="s">
        <v>232</v>
      </c>
      <c r="D107" s="128" t="s">
        <v>235</v>
      </c>
      <c r="E107" s="129" t="s">
        <v>170</v>
      </c>
      <c r="F107" s="129" t="s">
        <v>160</v>
      </c>
      <c r="G107" s="129"/>
      <c r="H107" s="129"/>
      <c r="I107" s="131"/>
      <c r="J107" s="152">
        <f>J108</f>
        <v>26.4</v>
      </c>
      <c r="K107" s="253"/>
      <c r="L107" s="251"/>
      <c r="M107" s="251"/>
      <c r="N107" s="251"/>
      <c r="O107" s="251"/>
      <c r="P107" s="251"/>
      <c r="Q107" s="251"/>
      <c r="R107" s="251"/>
      <c r="S107" s="251"/>
    </row>
    <row r="108" spans="1:19" ht="39" customHeight="1">
      <c r="A108" s="42"/>
      <c r="B108" s="64"/>
      <c r="C108" s="167" t="s">
        <v>56</v>
      </c>
      <c r="D108" s="128" t="s">
        <v>235</v>
      </c>
      <c r="E108" s="129" t="s">
        <v>170</v>
      </c>
      <c r="F108" s="129" t="s">
        <v>160</v>
      </c>
      <c r="G108" s="129" t="s">
        <v>237</v>
      </c>
      <c r="H108" s="129" t="s">
        <v>278</v>
      </c>
      <c r="I108" s="131"/>
      <c r="J108" s="145">
        <f>J110</f>
        <v>26.4</v>
      </c>
      <c r="K108" s="253"/>
      <c r="L108" s="251"/>
      <c r="M108" s="251"/>
      <c r="N108" s="251"/>
      <c r="O108" s="251"/>
      <c r="P108" s="251"/>
      <c r="Q108" s="251"/>
      <c r="R108" s="251"/>
      <c r="S108" s="251"/>
    </row>
    <row r="109" spans="1:19" ht="37.5" hidden="1">
      <c r="A109" s="42"/>
      <c r="B109" s="64"/>
      <c r="C109" s="124" t="s">
        <v>238</v>
      </c>
      <c r="D109" s="128" t="s">
        <v>235</v>
      </c>
      <c r="E109" s="129" t="s">
        <v>170</v>
      </c>
      <c r="F109" s="129" t="s">
        <v>160</v>
      </c>
      <c r="G109" s="129" t="s">
        <v>239</v>
      </c>
      <c r="H109" s="129"/>
      <c r="I109" s="131"/>
      <c r="J109" s="123"/>
      <c r="K109" s="253"/>
      <c r="L109" s="251"/>
      <c r="M109" s="251"/>
      <c r="N109" s="251"/>
      <c r="O109" s="251"/>
      <c r="P109" s="251"/>
      <c r="Q109" s="251"/>
      <c r="R109" s="251"/>
      <c r="S109" s="251"/>
    </row>
    <row r="110" spans="1:19" ht="19.5" customHeight="1">
      <c r="A110" s="42"/>
      <c r="B110" s="64"/>
      <c r="C110" s="121" t="s">
        <v>384</v>
      </c>
      <c r="D110" s="128" t="s">
        <v>235</v>
      </c>
      <c r="E110" s="129" t="s">
        <v>170</v>
      </c>
      <c r="F110" s="129" t="s">
        <v>160</v>
      </c>
      <c r="G110" s="129"/>
      <c r="H110" s="129" t="s">
        <v>279</v>
      </c>
      <c r="I110" s="131"/>
      <c r="J110" s="145">
        <f>J111</f>
        <v>26.4</v>
      </c>
      <c r="K110" s="253"/>
      <c r="L110" s="251"/>
      <c r="M110" s="251"/>
      <c r="N110" s="251"/>
      <c r="O110" s="251"/>
      <c r="P110" s="251"/>
      <c r="Q110" s="251"/>
      <c r="R110" s="251"/>
      <c r="S110" s="251"/>
    </row>
    <row r="111" spans="1:19" ht="36.75" customHeight="1">
      <c r="A111" s="42"/>
      <c r="B111" s="64"/>
      <c r="C111" s="124" t="s">
        <v>309</v>
      </c>
      <c r="D111" s="128" t="s">
        <v>235</v>
      </c>
      <c r="E111" s="129" t="s">
        <v>170</v>
      </c>
      <c r="F111" s="129" t="s">
        <v>160</v>
      </c>
      <c r="G111" s="129"/>
      <c r="H111" s="129" t="s">
        <v>307</v>
      </c>
      <c r="I111" s="131"/>
      <c r="J111" s="145">
        <f>J112</f>
        <v>26.4</v>
      </c>
      <c r="K111" s="253"/>
      <c r="L111" s="251"/>
      <c r="M111" s="251"/>
      <c r="N111" s="251"/>
      <c r="O111" s="251"/>
      <c r="P111" s="251"/>
      <c r="Q111" s="251"/>
      <c r="R111" s="251"/>
      <c r="S111" s="251"/>
    </row>
    <row r="112" spans="1:19" ht="18" customHeight="1">
      <c r="A112" s="42"/>
      <c r="B112" s="64"/>
      <c r="C112" s="123" t="s">
        <v>48</v>
      </c>
      <c r="D112" s="128" t="s">
        <v>235</v>
      </c>
      <c r="E112" s="129" t="s">
        <v>170</v>
      </c>
      <c r="F112" s="129" t="s">
        <v>160</v>
      </c>
      <c r="G112" s="129" t="s">
        <v>240</v>
      </c>
      <c r="H112" s="129" t="s">
        <v>308</v>
      </c>
      <c r="I112" s="131"/>
      <c r="J112" s="145">
        <f>J113</f>
        <v>26.4</v>
      </c>
      <c r="K112" s="253"/>
      <c r="L112" s="251"/>
      <c r="M112" s="251"/>
      <c r="N112" s="251"/>
      <c r="O112" s="251"/>
      <c r="P112" s="251"/>
      <c r="Q112" s="251"/>
      <c r="R112" s="251"/>
      <c r="S112" s="251"/>
    </row>
    <row r="113" spans="1:19" ht="38.25" customHeight="1">
      <c r="A113" s="42"/>
      <c r="B113" s="64"/>
      <c r="C113" s="121" t="s">
        <v>348</v>
      </c>
      <c r="D113" s="128" t="s">
        <v>235</v>
      </c>
      <c r="E113" s="129" t="s">
        <v>170</v>
      </c>
      <c r="F113" s="129" t="s">
        <v>160</v>
      </c>
      <c r="G113" s="129" t="s">
        <v>240</v>
      </c>
      <c r="H113" s="129" t="s">
        <v>308</v>
      </c>
      <c r="I113" s="131" t="s">
        <v>101</v>
      </c>
      <c r="J113" s="152">
        <v>26.4</v>
      </c>
      <c r="K113" s="262"/>
      <c r="L113" s="263"/>
      <c r="M113" s="251"/>
      <c r="N113" s="251"/>
      <c r="O113" s="251"/>
      <c r="P113" s="251"/>
      <c r="Q113" s="251"/>
      <c r="R113" s="251"/>
      <c r="S113" s="251"/>
    </row>
    <row r="114" spans="1:19" ht="37.5">
      <c r="A114" s="42"/>
      <c r="B114" s="64"/>
      <c r="C114" s="121" t="s">
        <v>219</v>
      </c>
      <c r="D114" s="128" t="s">
        <v>235</v>
      </c>
      <c r="E114" s="129" t="s">
        <v>170</v>
      </c>
      <c r="F114" s="129" t="s">
        <v>157</v>
      </c>
      <c r="G114" s="129"/>
      <c r="H114" s="129"/>
      <c r="I114" s="129"/>
      <c r="J114" s="145">
        <f>J115</f>
        <v>27.8</v>
      </c>
      <c r="K114" s="253"/>
      <c r="L114" s="251"/>
      <c r="M114" s="251"/>
      <c r="N114" s="251"/>
      <c r="O114" s="251"/>
      <c r="P114" s="251"/>
      <c r="Q114" s="251"/>
      <c r="R114" s="251"/>
      <c r="S114" s="251"/>
    </row>
    <row r="115" spans="1:19" ht="37.5" customHeight="1">
      <c r="A115" s="42"/>
      <c r="B115" s="64"/>
      <c r="C115" s="167" t="s">
        <v>56</v>
      </c>
      <c r="D115" s="128" t="s">
        <v>235</v>
      </c>
      <c r="E115" s="129" t="s">
        <v>170</v>
      </c>
      <c r="F115" s="129" t="s">
        <v>157</v>
      </c>
      <c r="G115" s="129" t="s">
        <v>237</v>
      </c>
      <c r="H115" s="129" t="s">
        <v>278</v>
      </c>
      <c r="I115" s="129"/>
      <c r="J115" s="294">
        <f>J116</f>
        <v>27.8</v>
      </c>
      <c r="K115" s="253"/>
      <c r="L115" s="251"/>
      <c r="M115" s="251"/>
      <c r="N115" s="251"/>
      <c r="O115" s="251"/>
      <c r="P115" s="251"/>
      <c r="Q115" s="251"/>
      <c r="R115" s="251"/>
      <c r="S115" s="251"/>
    </row>
    <row r="116" spans="1:19" ht="18.75">
      <c r="A116" s="42"/>
      <c r="B116" s="64"/>
      <c r="C116" s="121" t="s">
        <v>384</v>
      </c>
      <c r="D116" s="128" t="s">
        <v>235</v>
      </c>
      <c r="E116" s="129" t="s">
        <v>170</v>
      </c>
      <c r="F116" s="129" t="s">
        <v>157</v>
      </c>
      <c r="G116" s="129" t="s">
        <v>239</v>
      </c>
      <c r="H116" s="129" t="s">
        <v>279</v>
      </c>
      <c r="I116" s="129"/>
      <c r="J116" s="148">
        <f>J117</f>
        <v>27.8</v>
      </c>
      <c r="K116" s="253"/>
      <c r="L116" s="251"/>
      <c r="M116" s="251"/>
      <c r="N116" s="251"/>
      <c r="O116" s="251"/>
      <c r="P116" s="251"/>
      <c r="Q116" s="251"/>
      <c r="R116" s="251"/>
      <c r="S116" s="251"/>
    </row>
    <row r="117" spans="1:19" ht="18" customHeight="1">
      <c r="A117" s="42"/>
      <c r="B117" s="64"/>
      <c r="C117" s="121" t="s">
        <v>359</v>
      </c>
      <c r="D117" s="128" t="s">
        <v>235</v>
      </c>
      <c r="E117" s="129" t="s">
        <v>170</v>
      </c>
      <c r="F117" s="129" t="s">
        <v>157</v>
      </c>
      <c r="G117" s="129"/>
      <c r="H117" s="129" t="s">
        <v>358</v>
      </c>
      <c r="I117" s="129"/>
      <c r="J117" s="145">
        <f>J118</f>
        <v>27.8</v>
      </c>
      <c r="K117" s="253"/>
      <c r="L117" s="251"/>
      <c r="M117" s="251"/>
      <c r="N117" s="251"/>
      <c r="O117" s="251"/>
      <c r="P117" s="251"/>
      <c r="Q117" s="251"/>
      <c r="R117" s="251"/>
      <c r="S117" s="251"/>
    </row>
    <row r="118" spans="1:19" ht="58.5" customHeight="1">
      <c r="A118" s="42"/>
      <c r="B118" s="64"/>
      <c r="C118" s="155" t="s">
        <v>365</v>
      </c>
      <c r="D118" s="128" t="s">
        <v>235</v>
      </c>
      <c r="E118" s="129" t="s">
        <v>170</v>
      </c>
      <c r="F118" s="129" t="s">
        <v>157</v>
      </c>
      <c r="G118" s="129" t="s">
        <v>241</v>
      </c>
      <c r="H118" s="129" t="s">
        <v>360</v>
      </c>
      <c r="I118" s="129"/>
      <c r="J118" s="145">
        <f>J119</f>
        <v>27.8</v>
      </c>
      <c r="K118" s="253"/>
      <c r="L118" s="251"/>
      <c r="M118" s="251"/>
      <c r="N118" s="251"/>
      <c r="O118" s="251"/>
      <c r="P118" s="251"/>
      <c r="Q118" s="251"/>
      <c r="R118" s="251"/>
      <c r="S118" s="251"/>
    </row>
    <row r="119" spans="1:19" ht="36.75" customHeight="1">
      <c r="A119" s="42"/>
      <c r="B119" s="64"/>
      <c r="C119" s="121" t="s">
        <v>348</v>
      </c>
      <c r="D119" s="128" t="s">
        <v>235</v>
      </c>
      <c r="E119" s="129" t="s">
        <v>170</v>
      </c>
      <c r="F119" s="129" t="s">
        <v>157</v>
      </c>
      <c r="G119" s="129" t="s">
        <v>241</v>
      </c>
      <c r="H119" s="129" t="s">
        <v>360</v>
      </c>
      <c r="I119" s="129" t="s">
        <v>101</v>
      </c>
      <c r="J119" s="145">
        <v>27.8</v>
      </c>
      <c r="K119" s="253"/>
      <c r="L119" s="251"/>
      <c r="M119" s="251"/>
      <c r="N119" s="251"/>
      <c r="O119" s="251"/>
      <c r="P119" s="251"/>
      <c r="Q119" s="251"/>
      <c r="R119" s="251"/>
      <c r="S119" s="251"/>
    </row>
    <row r="120" spans="1:19" ht="39" customHeight="1" hidden="1">
      <c r="A120" s="42"/>
      <c r="B120" s="64"/>
      <c r="C120" s="124" t="s">
        <v>98</v>
      </c>
      <c r="D120" s="128" t="s">
        <v>235</v>
      </c>
      <c r="E120" s="129" t="s">
        <v>170</v>
      </c>
      <c r="F120" s="129" t="s">
        <v>157</v>
      </c>
      <c r="G120" s="129"/>
      <c r="H120" s="129" t="s">
        <v>47</v>
      </c>
      <c r="I120" s="129"/>
      <c r="J120" s="139">
        <f>J121</f>
        <v>0</v>
      </c>
      <c r="K120" s="253"/>
      <c r="L120" s="251"/>
      <c r="M120" s="251"/>
      <c r="N120" s="251"/>
      <c r="O120" s="251"/>
      <c r="P120" s="251"/>
      <c r="Q120" s="251"/>
      <c r="R120" s="251"/>
      <c r="S120" s="251"/>
    </row>
    <row r="121" spans="1:19" ht="39.75" customHeight="1" hidden="1">
      <c r="A121" s="42"/>
      <c r="B121" s="64"/>
      <c r="C121" s="121" t="s">
        <v>51</v>
      </c>
      <c r="D121" s="128" t="s">
        <v>235</v>
      </c>
      <c r="E121" s="129" t="s">
        <v>170</v>
      </c>
      <c r="F121" s="129" t="s">
        <v>157</v>
      </c>
      <c r="G121" s="129" t="s">
        <v>241</v>
      </c>
      <c r="H121" s="129" t="s">
        <v>74</v>
      </c>
      <c r="I121" s="129"/>
      <c r="J121" s="139">
        <f>J122</f>
        <v>0</v>
      </c>
      <c r="K121" s="253"/>
      <c r="L121" s="251"/>
      <c r="M121" s="251"/>
      <c r="N121" s="251"/>
      <c r="O121" s="251"/>
      <c r="P121" s="251"/>
      <c r="Q121" s="251"/>
      <c r="R121" s="251"/>
      <c r="S121" s="251"/>
    </row>
    <row r="122" spans="1:19" ht="21.75" customHeight="1" hidden="1">
      <c r="A122" s="42"/>
      <c r="B122" s="64"/>
      <c r="C122" s="121" t="s">
        <v>102</v>
      </c>
      <c r="D122" s="128" t="s">
        <v>235</v>
      </c>
      <c r="E122" s="129" t="s">
        <v>170</v>
      </c>
      <c r="F122" s="129" t="s">
        <v>157</v>
      </c>
      <c r="G122" s="129" t="s">
        <v>241</v>
      </c>
      <c r="H122" s="129" t="s">
        <v>74</v>
      </c>
      <c r="I122" s="129" t="s">
        <v>101</v>
      </c>
      <c r="J122" s="140"/>
      <c r="K122" s="253"/>
      <c r="L122" s="251"/>
      <c r="M122" s="251"/>
      <c r="N122" s="251"/>
      <c r="O122" s="251"/>
      <c r="P122" s="251"/>
      <c r="Q122" s="251"/>
      <c r="R122" s="251"/>
      <c r="S122" s="251"/>
    </row>
    <row r="123" spans="1:19" ht="20.25" customHeight="1">
      <c r="A123" s="42"/>
      <c r="B123" s="65">
        <v>5</v>
      </c>
      <c r="C123" s="171" t="s">
        <v>208</v>
      </c>
      <c r="D123" s="126" t="s">
        <v>235</v>
      </c>
      <c r="E123" s="127" t="s">
        <v>173</v>
      </c>
      <c r="F123" s="127"/>
      <c r="G123" s="127"/>
      <c r="H123" s="127"/>
      <c r="I123" s="127"/>
      <c r="J123" s="170">
        <f>J124+J135</f>
        <v>1687.04906</v>
      </c>
      <c r="K123" s="253"/>
      <c r="L123" s="251"/>
      <c r="M123" s="251"/>
      <c r="N123" s="251"/>
      <c r="O123" s="251"/>
      <c r="P123" s="251"/>
      <c r="Q123" s="251"/>
      <c r="R123" s="251"/>
      <c r="S123" s="251"/>
    </row>
    <row r="124" spans="1:19" ht="19.5" customHeight="1">
      <c r="A124" s="42"/>
      <c r="B124" s="64"/>
      <c r="C124" s="166" t="s">
        <v>180</v>
      </c>
      <c r="D124" s="128" t="s">
        <v>235</v>
      </c>
      <c r="E124" s="129" t="s">
        <v>173</v>
      </c>
      <c r="F124" s="129" t="s">
        <v>164</v>
      </c>
      <c r="G124" s="129"/>
      <c r="H124" s="129"/>
      <c r="I124" s="131"/>
      <c r="J124" s="140">
        <f>J125</f>
        <v>1593.74906</v>
      </c>
      <c r="K124" s="253"/>
      <c r="L124" s="251"/>
      <c r="M124" s="251"/>
      <c r="N124" s="251"/>
      <c r="O124" s="251"/>
      <c r="P124" s="251"/>
      <c r="Q124" s="251"/>
      <c r="R124" s="251"/>
      <c r="S124" s="251"/>
    </row>
    <row r="125" spans="1:19" ht="37.5" customHeight="1">
      <c r="A125" s="42"/>
      <c r="B125" s="64"/>
      <c r="C125" s="166" t="s">
        <v>58</v>
      </c>
      <c r="D125" s="128" t="s">
        <v>235</v>
      </c>
      <c r="E125" s="129" t="s">
        <v>173</v>
      </c>
      <c r="F125" s="129" t="s">
        <v>164</v>
      </c>
      <c r="G125" s="129" t="s">
        <v>253</v>
      </c>
      <c r="H125" s="129" t="s">
        <v>286</v>
      </c>
      <c r="I125" s="131"/>
      <c r="J125" s="139">
        <f>J126</f>
        <v>1593.74906</v>
      </c>
      <c r="K125" s="253"/>
      <c r="L125" s="251"/>
      <c r="M125" s="251"/>
      <c r="N125" s="251"/>
      <c r="O125" s="251"/>
      <c r="P125" s="251"/>
      <c r="Q125" s="251"/>
      <c r="R125" s="251"/>
      <c r="S125" s="251"/>
    </row>
    <row r="126" spans="1:19" ht="18" customHeight="1">
      <c r="A126" s="42"/>
      <c r="B126" s="64"/>
      <c r="C126" s="121" t="s">
        <v>384</v>
      </c>
      <c r="D126" s="128" t="s">
        <v>235</v>
      </c>
      <c r="E126" s="129" t="s">
        <v>173</v>
      </c>
      <c r="F126" s="129" t="s">
        <v>164</v>
      </c>
      <c r="G126" s="129" t="s">
        <v>254</v>
      </c>
      <c r="H126" s="129" t="s">
        <v>287</v>
      </c>
      <c r="I126" s="131"/>
      <c r="J126" s="139">
        <f>J127</f>
        <v>1593.74906</v>
      </c>
      <c r="K126" s="253"/>
      <c r="L126" s="251"/>
      <c r="M126" s="251"/>
      <c r="N126" s="251"/>
      <c r="O126" s="251"/>
      <c r="P126" s="251"/>
      <c r="Q126" s="251"/>
      <c r="R126" s="251"/>
      <c r="S126" s="251"/>
    </row>
    <row r="127" spans="1:19" ht="40.5" customHeight="1">
      <c r="A127" s="42"/>
      <c r="B127" s="64"/>
      <c r="C127" s="166" t="s">
        <v>312</v>
      </c>
      <c r="D127" s="128" t="s">
        <v>235</v>
      </c>
      <c r="E127" s="129" t="s">
        <v>173</v>
      </c>
      <c r="F127" s="129" t="s">
        <v>164</v>
      </c>
      <c r="G127" s="129" t="s">
        <v>254</v>
      </c>
      <c r="H127" s="129" t="s">
        <v>288</v>
      </c>
      <c r="I127" s="131"/>
      <c r="J127" s="139">
        <f>J129</f>
        <v>1593.74906</v>
      </c>
      <c r="K127" s="253"/>
      <c r="L127" s="251"/>
      <c r="M127" s="251"/>
      <c r="N127" s="251"/>
      <c r="O127" s="251"/>
      <c r="P127" s="251"/>
      <c r="Q127" s="251"/>
      <c r="R127" s="251"/>
      <c r="S127" s="251"/>
    </row>
    <row r="128" spans="1:19" ht="18" customHeight="1" hidden="1">
      <c r="A128" s="42"/>
      <c r="B128" s="64"/>
      <c r="C128" s="121" t="s">
        <v>102</v>
      </c>
      <c r="D128" s="128" t="s">
        <v>235</v>
      </c>
      <c r="E128" s="129" t="s">
        <v>173</v>
      </c>
      <c r="F128" s="129" t="s">
        <v>164</v>
      </c>
      <c r="G128" s="129" t="s">
        <v>254</v>
      </c>
      <c r="H128" s="129" t="s">
        <v>263</v>
      </c>
      <c r="I128" s="131" t="s">
        <v>101</v>
      </c>
      <c r="J128" s="139">
        <v>0</v>
      </c>
      <c r="K128" s="253"/>
      <c r="L128" s="251"/>
      <c r="M128" s="251"/>
      <c r="N128" s="251"/>
      <c r="O128" s="251"/>
      <c r="P128" s="251"/>
      <c r="Q128" s="251"/>
      <c r="R128" s="251"/>
      <c r="S128" s="251"/>
    </row>
    <row r="129" spans="1:19" ht="54" customHeight="1">
      <c r="A129" s="42"/>
      <c r="B129" s="64"/>
      <c r="C129" s="166" t="s">
        <v>149</v>
      </c>
      <c r="D129" s="128" t="s">
        <v>235</v>
      </c>
      <c r="E129" s="129" t="s">
        <v>173</v>
      </c>
      <c r="F129" s="129" t="s">
        <v>164</v>
      </c>
      <c r="G129" s="129" t="s">
        <v>255</v>
      </c>
      <c r="H129" s="129" t="s">
        <v>289</v>
      </c>
      <c r="I129" s="131"/>
      <c r="J129" s="139">
        <f>J130</f>
        <v>1593.74906</v>
      </c>
      <c r="K129" s="253"/>
      <c r="L129" s="251"/>
      <c r="M129" s="251"/>
      <c r="N129" s="251"/>
      <c r="O129" s="251"/>
      <c r="P129" s="251"/>
      <c r="Q129" s="251"/>
      <c r="R129" s="251"/>
      <c r="S129" s="251"/>
    </row>
    <row r="130" spans="1:19" ht="39" customHeight="1">
      <c r="A130" s="42"/>
      <c r="B130" s="64"/>
      <c r="C130" s="121" t="s">
        <v>348</v>
      </c>
      <c r="D130" s="128" t="s">
        <v>235</v>
      </c>
      <c r="E130" s="129" t="s">
        <v>173</v>
      </c>
      <c r="F130" s="129" t="s">
        <v>164</v>
      </c>
      <c r="G130" s="129" t="s">
        <v>255</v>
      </c>
      <c r="H130" s="129" t="s">
        <v>289</v>
      </c>
      <c r="I130" s="131" t="s">
        <v>101</v>
      </c>
      <c r="J130" s="140">
        <f>1406+187.74906</f>
        <v>1593.74906</v>
      </c>
      <c r="K130" s="253"/>
      <c r="L130" s="264"/>
      <c r="M130" s="251"/>
      <c r="N130" s="251"/>
      <c r="O130" s="251"/>
      <c r="P130" s="251"/>
      <c r="Q130" s="251"/>
      <c r="R130" s="251"/>
      <c r="S130" s="251"/>
    </row>
    <row r="131" spans="1:19" ht="37.5" customHeight="1" hidden="1">
      <c r="A131" s="42"/>
      <c r="B131" s="64"/>
      <c r="C131" s="140" t="s">
        <v>137</v>
      </c>
      <c r="D131" s="128" t="s">
        <v>235</v>
      </c>
      <c r="E131" s="129" t="s">
        <v>173</v>
      </c>
      <c r="F131" s="129" t="s">
        <v>164</v>
      </c>
      <c r="G131" s="129"/>
      <c r="H131" s="129" t="s">
        <v>136</v>
      </c>
      <c r="I131" s="131"/>
      <c r="J131" s="140">
        <f>J132</f>
        <v>0</v>
      </c>
      <c r="K131" s="253"/>
      <c r="L131" s="264"/>
      <c r="M131" s="251"/>
      <c r="N131" s="251"/>
      <c r="O131" s="251"/>
      <c r="P131" s="251"/>
      <c r="Q131" s="251"/>
      <c r="R131" s="251"/>
      <c r="S131" s="251"/>
    </row>
    <row r="132" spans="1:19" ht="39" customHeight="1" hidden="1">
      <c r="A132" s="42"/>
      <c r="B132" s="64"/>
      <c r="C132" s="121" t="s">
        <v>267</v>
      </c>
      <c r="D132" s="128" t="s">
        <v>235</v>
      </c>
      <c r="E132" s="129" t="s">
        <v>173</v>
      </c>
      <c r="F132" s="129" t="s">
        <v>164</v>
      </c>
      <c r="G132" s="129"/>
      <c r="H132" s="129" t="s">
        <v>265</v>
      </c>
      <c r="I132" s="131"/>
      <c r="J132" s="140">
        <f>J133</f>
        <v>0</v>
      </c>
      <c r="K132" s="253"/>
      <c r="L132" s="264"/>
      <c r="M132" s="251"/>
      <c r="N132" s="251"/>
      <c r="O132" s="251"/>
      <c r="P132" s="251"/>
      <c r="Q132" s="251"/>
      <c r="R132" s="251"/>
      <c r="S132" s="251"/>
    </row>
    <row r="133" spans="1:19" ht="39.75" customHeight="1" hidden="1">
      <c r="A133" s="42"/>
      <c r="B133" s="64"/>
      <c r="C133" s="166" t="s">
        <v>264</v>
      </c>
      <c r="D133" s="128" t="s">
        <v>235</v>
      </c>
      <c r="E133" s="129" t="s">
        <v>173</v>
      </c>
      <c r="F133" s="129" t="s">
        <v>164</v>
      </c>
      <c r="G133" s="129"/>
      <c r="H133" s="129" t="s">
        <v>266</v>
      </c>
      <c r="I133" s="131"/>
      <c r="J133" s="140">
        <f>J134</f>
        <v>0</v>
      </c>
      <c r="K133" s="253"/>
      <c r="L133" s="264"/>
      <c r="M133" s="251"/>
      <c r="N133" s="251"/>
      <c r="O133" s="251"/>
      <c r="P133" s="251"/>
      <c r="Q133" s="251"/>
      <c r="R133" s="251"/>
      <c r="S133" s="251"/>
    </row>
    <row r="134" spans="1:19" ht="19.5" customHeight="1" hidden="1">
      <c r="A134" s="42"/>
      <c r="B134" s="64"/>
      <c r="C134" s="121" t="s">
        <v>102</v>
      </c>
      <c r="D134" s="128" t="s">
        <v>235</v>
      </c>
      <c r="E134" s="129" t="s">
        <v>173</v>
      </c>
      <c r="F134" s="129" t="s">
        <v>164</v>
      </c>
      <c r="G134" s="129"/>
      <c r="H134" s="129" t="s">
        <v>266</v>
      </c>
      <c r="I134" s="131" t="s">
        <v>101</v>
      </c>
      <c r="J134" s="140"/>
      <c r="K134" s="253"/>
      <c r="L134" s="264"/>
      <c r="M134" s="251"/>
      <c r="N134" s="251"/>
      <c r="O134" s="251"/>
      <c r="P134" s="251"/>
      <c r="Q134" s="251"/>
      <c r="R134" s="251"/>
      <c r="S134" s="251"/>
    </row>
    <row r="135" spans="1:19" ht="17.25" customHeight="1">
      <c r="A135" s="42"/>
      <c r="B135" s="64"/>
      <c r="C135" s="121" t="s">
        <v>152</v>
      </c>
      <c r="D135" s="128" t="s">
        <v>235</v>
      </c>
      <c r="E135" s="129" t="s">
        <v>173</v>
      </c>
      <c r="F135" s="129" t="s">
        <v>158</v>
      </c>
      <c r="G135" s="129"/>
      <c r="H135" s="129"/>
      <c r="I135" s="131"/>
      <c r="J135" s="145">
        <f>J136+J141+J146</f>
        <v>93.3</v>
      </c>
      <c r="K135" s="253"/>
      <c r="L135" s="251"/>
      <c r="M135" s="251"/>
      <c r="N135" s="251"/>
      <c r="O135" s="251"/>
      <c r="P135" s="251"/>
      <c r="Q135" s="251"/>
      <c r="R135" s="251"/>
      <c r="S135" s="251"/>
    </row>
    <row r="136" spans="1:19" ht="38.25" customHeight="1" hidden="1">
      <c r="A136" s="42"/>
      <c r="B136" s="64"/>
      <c r="C136" s="123" t="s">
        <v>62</v>
      </c>
      <c r="D136" s="128" t="s">
        <v>235</v>
      </c>
      <c r="E136" s="129" t="s">
        <v>173</v>
      </c>
      <c r="F136" s="129" t="s">
        <v>158</v>
      </c>
      <c r="G136" s="129" t="s">
        <v>184</v>
      </c>
      <c r="H136" s="129" t="s">
        <v>282</v>
      </c>
      <c r="I136" s="131"/>
      <c r="J136" s="145">
        <f>J137</f>
        <v>0</v>
      </c>
      <c r="K136" s="253"/>
      <c r="L136" s="251"/>
      <c r="M136" s="251"/>
      <c r="N136" s="251"/>
      <c r="O136" s="251"/>
      <c r="P136" s="251"/>
      <c r="Q136" s="251"/>
      <c r="R136" s="251"/>
      <c r="S136" s="251"/>
    </row>
    <row r="137" spans="1:19" ht="18.75" hidden="1">
      <c r="A137" s="42"/>
      <c r="B137" s="64"/>
      <c r="C137" s="160" t="s">
        <v>130</v>
      </c>
      <c r="D137" s="128" t="s">
        <v>235</v>
      </c>
      <c r="E137" s="129" t="s">
        <v>173</v>
      </c>
      <c r="F137" s="129" t="s">
        <v>158</v>
      </c>
      <c r="G137" s="129" t="s">
        <v>186</v>
      </c>
      <c r="H137" s="129" t="s">
        <v>283</v>
      </c>
      <c r="I137" s="131"/>
      <c r="J137" s="147">
        <f>J138</f>
        <v>0</v>
      </c>
      <c r="K137" s="253"/>
      <c r="L137" s="251"/>
      <c r="M137" s="251"/>
      <c r="N137" s="251"/>
      <c r="O137" s="251"/>
      <c r="P137" s="251"/>
      <c r="Q137" s="251"/>
      <c r="R137" s="251"/>
      <c r="S137" s="251"/>
    </row>
    <row r="138" spans="1:19" ht="56.25" hidden="1">
      <c r="A138" s="42"/>
      <c r="B138" s="64"/>
      <c r="C138" s="160" t="s">
        <v>310</v>
      </c>
      <c r="D138" s="128" t="s">
        <v>235</v>
      </c>
      <c r="E138" s="129" t="s">
        <v>173</v>
      </c>
      <c r="F138" s="129" t="s">
        <v>158</v>
      </c>
      <c r="G138" s="129"/>
      <c r="H138" s="129" t="s">
        <v>284</v>
      </c>
      <c r="I138" s="131"/>
      <c r="J138" s="147">
        <f>J139</f>
        <v>0</v>
      </c>
      <c r="K138" s="253"/>
      <c r="L138" s="251"/>
      <c r="M138" s="251"/>
      <c r="N138" s="251"/>
      <c r="O138" s="251"/>
      <c r="P138" s="251"/>
      <c r="Q138" s="251"/>
      <c r="R138" s="251"/>
      <c r="S138" s="251"/>
    </row>
    <row r="139" spans="1:19" s="4" customFormat="1" ht="21.75" customHeight="1" hidden="1">
      <c r="A139" s="42"/>
      <c r="B139" s="64"/>
      <c r="C139" s="124" t="s">
        <v>185</v>
      </c>
      <c r="D139" s="128" t="s">
        <v>235</v>
      </c>
      <c r="E139" s="129" t="s">
        <v>173</v>
      </c>
      <c r="F139" s="129" t="s">
        <v>158</v>
      </c>
      <c r="G139" s="129"/>
      <c r="H139" s="129" t="s">
        <v>311</v>
      </c>
      <c r="I139" s="131"/>
      <c r="J139" s="148">
        <f>J140</f>
        <v>0</v>
      </c>
      <c r="K139" s="253"/>
      <c r="L139" s="254"/>
      <c r="M139" s="254"/>
      <c r="N139" s="254"/>
      <c r="O139" s="254"/>
      <c r="P139" s="254"/>
      <c r="Q139" s="254"/>
      <c r="R139" s="254"/>
      <c r="S139" s="254"/>
    </row>
    <row r="140" spans="1:19" s="4" customFormat="1" ht="39.75" customHeight="1" hidden="1">
      <c r="A140" s="42"/>
      <c r="B140" s="64"/>
      <c r="C140" s="121" t="s">
        <v>348</v>
      </c>
      <c r="D140" s="128" t="s">
        <v>235</v>
      </c>
      <c r="E140" s="129" t="s">
        <v>173</v>
      </c>
      <c r="F140" s="129" t="s">
        <v>158</v>
      </c>
      <c r="G140" s="129"/>
      <c r="H140" s="129" t="s">
        <v>311</v>
      </c>
      <c r="I140" s="131" t="s">
        <v>101</v>
      </c>
      <c r="J140" s="148">
        <f>45+40-85</f>
        <v>0</v>
      </c>
      <c r="K140" s="259"/>
      <c r="L140" s="260"/>
      <c r="M140" s="254"/>
      <c r="N140" s="254"/>
      <c r="O140" s="254"/>
      <c r="P140" s="254"/>
      <c r="Q140" s="254"/>
      <c r="R140" s="254"/>
      <c r="S140" s="254"/>
    </row>
    <row r="141" spans="1:19" s="4" customFormat="1" ht="39" customHeight="1">
      <c r="A141" s="42"/>
      <c r="B141" s="64"/>
      <c r="C141" s="121" t="s">
        <v>63</v>
      </c>
      <c r="D141" s="128" t="s">
        <v>235</v>
      </c>
      <c r="E141" s="129" t="s">
        <v>173</v>
      </c>
      <c r="F141" s="129" t="s">
        <v>158</v>
      </c>
      <c r="G141" s="129"/>
      <c r="H141" s="129" t="s">
        <v>290</v>
      </c>
      <c r="I141" s="131"/>
      <c r="J141" s="148">
        <f>J142</f>
        <v>3</v>
      </c>
      <c r="K141" s="253"/>
      <c r="L141" s="254"/>
      <c r="M141" s="254"/>
      <c r="N141" s="254"/>
      <c r="O141" s="254"/>
      <c r="P141" s="254"/>
      <c r="Q141" s="254"/>
      <c r="R141" s="254"/>
      <c r="S141" s="254"/>
    </row>
    <row r="142" spans="1:19" s="4" customFormat="1" ht="18" customHeight="1">
      <c r="A142" s="42"/>
      <c r="B142" s="64"/>
      <c r="C142" s="121" t="s">
        <v>384</v>
      </c>
      <c r="D142" s="128" t="s">
        <v>235</v>
      </c>
      <c r="E142" s="129" t="s">
        <v>173</v>
      </c>
      <c r="F142" s="129" t="s">
        <v>158</v>
      </c>
      <c r="G142" s="129"/>
      <c r="H142" s="129" t="s">
        <v>291</v>
      </c>
      <c r="I142" s="131"/>
      <c r="J142" s="148">
        <f>J143</f>
        <v>3</v>
      </c>
      <c r="K142" s="253"/>
      <c r="L142" s="254"/>
      <c r="M142" s="254"/>
      <c r="N142" s="254"/>
      <c r="O142" s="254"/>
      <c r="P142" s="254"/>
      <c r="Q142" s="254"/>
      <c r="R142" s="254"/>
      <c r="S142" s="254"/>
    </row>
    <row r="143" spans="1:19" s="4" customFormat="1" ht="24.75" customHeight="1">
      <c r="A143" s="42"/>
      <c r="B143" s="64"/>
      <c r="C143" s="121" t="s">
        <v>313</v>
      </c>
      <c r="D143" s="128" t="s">
        <v>235</v>
      </c>
      <c r="E143" s="129" t="s">
        <v>173</v>
      </c>
      <c r="F143" s="129" t="s">
        <v>158</v>
      </c>
      <c r="G143" s="129"/>
      <c r="H143" s="129" t="s">
        <v>292</v>
      </c>
      <c r="I143" s="131"/>
      <c r="J143" s="148">
        <f>J144</f>
        <v>3</v>
      </c>
      <c r="K143" s="253"/>
      <c r="L143" s="254"/>
      <c r="M143" s="254"/>
      <c r="N143" s="254"/>
      <c r="O143" s="254"/>
      <c r="P143" s="254"/>
      <c r="Q143" s="254"/>
      <c r="R143" s="254"/>
      <c r="S143" s="254"/>
    </row>
    <row r="144" spans="1:19" s="4" customFormat="1" ht="18" customHeight="1">
      <c r="A144" s="42"/>
      <c r="B144" s="64"/>
      <c r="C144" s="121" t="s">
        <v>148</v>
      </c>
      <c r="D144" s="128" t="s">
        <v>235</v>
      </c>
      <c r="E144" s="129" t="s">
        <v>173</v>
      </c>
      <c r="F144" s="129" t="s">
        <v>158</v>
      </c>
      <c r="G144" s="129"/>
      <c r="H144" s="129" t="s">
        <v>293</v>
      </c>
      <c r="I144" s="131"/>
      <c r="J144" s="148">
        <f>J145</f>
        <v>3</v>
      </c>
      <c r="K144" s="253"/>
      <c r="L144" s="254"/>
      <c r="M144" s="254"/>
      <c r="N144" s="254"/>
      <c r="O144" s="254"/>
      <c r="P144" s="254"/>
      <c r="Q144" s="254"/>
      <c r="R144" s="254"/>
      <c r="S144" s="254"/>
    </row>
    <row r="145" spans="1:19" s="4" customFormat="1" ht="38.25" customHeight="1">
      <c r="A145" s="42"/>
      <c r="B145" s="64"/>
      <c r="C145" s="121" t="s">
        <v>348</v>
      </c>
      <c r="D145" s="128" t="s">
        <v>235</v>
      </c>
      <c r="E145" s="129" t="s">
        <v>173</v>
      </c>
      <c r="F145" s="129" t="s">
        <v>158</v>
      </c>
      <c r="G145" s="129"/>
      <c r="H145" s="129" t="s">
        <v>293</v>
      </c>
      <c r="I145" s="131" t="s">
        <v>101</v>
      </c>
      <c r="J145" s="145">
        <v>3</v>
      </c>
      <c r="K145" s="253"/>
      <c r="L145" s="265"/>
      <c r="M145" s="254"/>
      <c r="N145" s="254"/>
      <c r="O145" s="254"/>
      <c r="P145" s="254"/>
      <c r="Q145" s="254"/>
      <c r="R145" s="254"/>
      <c r="S145" s="254"/>
    </row>
    <row r="146" spans="1:19" s="4" customFormat="1" ht="38.25" customHeight="1">
      <c r="A146" s="42"/>
      <c r="B146" s="64"/>
      <c r="C146" s="121" t="s">
        <v>59</v>
      </c>
      <c r="D146" s="128" t="s">
        <v>235</v>
      </c>
      <c r="E146" s="129" t="s">
        <v>173</v>
      </c>
      <c r="F146" s="129" t="s">
        <v>158</v>
      </c>
      <c r="G146" s="129"/>
      <c r="H146" s="129" t="s">
        <v>314</v>
      </c>
      <c r="I146" s="131"/>
      <c r="J146" s="145">
        <f>J147</f>
        <v>90.3</v>
      </c>
      <c r="K146" s="253"/>
      <c r="L146" s="265"/>
      <c r="M146" s="254"/>
      <c r="N146" s="254"/>
      <c r="O146" s="254"/>
      <c r="P146" s="254"/>
      <c r="Q146" s="254"/>
      <c r="R146" s="254"/>
      <c r="S146" s="254"/>
    </row>
    <row r="147" spans="1:19" s="4" customFormat="1" ht="19.5" customHeight="1">
      <c r="A147" s="42"/>
      <c r="B147" s="64"/>
      <c r="C147" s="121" t="s">
        <v>384</v>
      </c>
      <c r="D147" s="128" t="s">
        <v>235</v>
      </c>
      <c r="E147" s="129" t="s">
        <v>173</v>
      </c>
      <c r="F147" s="129" t="s">
        <v>158</v>
      </c>
      <c r="G147" s="129"/>
      <c r="H147" s="129" t="s">
        <v>315</v>
      </c>
      <c r="I147" s="131"/>
      <c r="J147" s="148">
        <f>J148</f>
        <v>90.3</v>
      </c>
      <c r="K147" s="253"/>
      <c r="L147" s="265"/>
      <c r="M147" s="254"/>
      <c r="N147" s="254"/>
      <c r="O147" s="254"/>
      <c r="P147" s="254"/>
      <c r="Q147" s="254"/>
      <c r="R147" s="254"/>
      <c r="S147" s="254"/>
    </row>
    <row r="148" spans="1:19" s="4" customFormat="1" ht="38.25" customHeight="1">
      <c r="A148" s="42"/>
      <c r="B148" s="64"/>
      <c r="C148" s="121" t="s">
        <v>356</v>
      </c>
      <c r="D148" s="128" t="s">
        <v>235</v>
      </c>
      <c r="E148" s="129" t="s">
        <v>173</v>
      </c>
      <c r="F148" s="129" t="s">
        <v>158</v>
      </c>
      <c r="G148" s="129"/>
      <c r="H148" s="129" t="s">
        <v>355</v>
      </c>
      <c r="I148" s="131"/>
      <c r="J148" s="145">
        <f>J149</f>
        <v>90.3</v>
      </c>
      <c r="K148" s="253"/>
      <c r="L148" s="265"/>
      <c r="M148" s="254"/>
      <c r="N148" s="254"/>
      <c r="O148" s="254"/>
      <c r="P148" s="254"/>
      <c r="Q148" s="254"/>
      <c r="R148" s="254"/>
      <c r="S148" s="254"/>
    </row>
    <row r="149" spans="1:19" s="4" customFormat="1" ht="38.25" customHeight="1">
      <c r="A149" s="42"/>
      <c r="B149" s="64"/>
      <c r="C149" s="160" t="s">
        <v>413</v>
      </c>
      <c r="D149" s="128" t="s">
        <v>235</v>
      </c>
      <c r="E149" s="129" t="s">
        <v>173</v>
      </c>
      <c r="F149" s="129" t="s">
        <v>158</v>
      </c>
      <c r="G149" s="129"/>
      <c r="H149" s="129" t="s">
        <v>357</v>
      </c>
      <c r="I149" s="131"/>
      <c r="J149" s="145">
        <f>J150</f>
        <v>90.3</v>
      </c>
      <c r="K149" s="253"/>
      <c r="L149" s="265"/>
      <c r="M149" s="254"/>
      <c r="N149" s="254"/>
      <c r="O149" s="254"/>
      <c r="P149" s="254"/>
      <c r="Q149" s="254"/>
      <c r="R149" s="254"/>
      <c r="S149" s="254"/>
    </row>
    <row r="150" spans="1:19" s="4" customFormat="1" ht="38.25" customHeight="1">
      <c r="A150" s="42"/>
      <c r="B150" s="64"/>
      <c r="C150" s="121" t="s">
        <v>348</v>
      </c>
      <c r="D150" s="128" t="s">
        <v>235</v>
      </c>
      <c r="E150" s="129" t="s">
        <v>173</v>
      </c>
      <c r="F150" s="129" t="s">
        <v>158</v>
      </c>
      <c r="G150" s="129"/>
      <c r="H150" s="129" t="s">
        <v>357</v>
      </c>
      <c r="I150" s="131" t="s">
        <v>101</v>
      </c>
      <c r="J150" s="145">
        <v>90.3</v>
      </c>
      <c r="K150" s="253"/>
      <c r="L150" s="265"/>
      <c r="M150" s="254"/>
      <c r="N150" s="254"/>
      <c r="O150" s="254"/>
      <c r="P150" s="254"/>
      <c r="Q150" s="254"/>
      <c r="R150" s="254"/>
      <c r="S150" s="254"/>
    </row>
    <row r="151" spans="1:19" s="4" customFormat="1" ht="18" customHeight="1">
      <c r="A151" s="42"/>
      <c r="B151" s="65">
        <v>6</v>
      </c>
      <c r="C151" s="163" t="s">
        <v>155</v>
      </c>
      <c r="D151" s="126" t="s">
        <v>235</v>
      </c>
      <c r="E151" s="127" t="s">
        <v>159</v>
      </c>
      <c r="F151" s="127"/>
      <c r="G151" s="127"/>
      <c r="H151" s="127"/>
      <c r="I151" s="127"/>
      <c r="J151" s="170">
        <f>J158+J166+J183+J152</f>
        <v>604.4202500000001</v>
      </c>
      <c r="K151" s="253"/>
      <c r="L151" s="254"/>
      <c r="M151" s="254"/>
      <c r="N151" s="254"/>
      <c r="O151" s="254"/>
      <c r="P151" s="254"/>
      <c r="Q151" s="254"/>
      <c r="R151" s="254"/>
      <c r="S151" s="254"/>
    </row>
    <row r="152" spans="1:19" s="4" customFormat="1" ht="18" customHeight="1" hidden="1">
      <c r="A152" s="42"/>
      <c r="B152" s="65"/>
      <c r="C152" s="121" t="s">
        <v>376</v>
      </c>
      <c r="D152" s="128" t="s">
        <v>235</v>
      </c>
      <c r="E152" s="129" t="s">
        <v>159</v>
      </c>
      <c r="F152" s="129" t="s">
        <v>168</v>
      </c>
      <c r="G152" s="129"/>
      <c r="H152" s="129"/>
      <c r="I152" s="129"/>
      <c r="J152" s="140">
        <f>J153</f>
        <v>0</v>
      </c>
      <c r="K152" s="253"/>
      <c r="L152" s="254"/>
      <c r="M152" s="254"/>
      <c r="N152" s="254"/>
      <c r="O152" s="254"/>
      <c r="P152" s="254"/>
      <c r="Q152" s="254"/>
      <c r="R152" s="254"/>
      <c r="S152" s="254"/>
    </row>
    <row r="153" spans="1:19" s="4" customFormat="1" ht="33" customHeight="1" hidden="1">
      <c r="A153" s="42"/>
      <c r="B153" s="65"/>
      <c r="C153" s="166" t="s">
        <v>60</v>
      </c>
      <c r="D153" s="128" t="s">
        <v>235</v>
      </c>
      <c r="E153" s="129" t="s">
        <v>159</v>
      </c>
      <c r="F153" s="129" t="s">
        <v>168</v>
      </c>
      <c r="G153" s="129"/>
      <c r="H153" s="129" t="s">
        <v>327</v>
      </c>
      <c r="I153" s="129"/>
      <c r="J153" s="140">
        <f>J154</f>
        <v>0</v>
      </c>
      <c r="K153" s="253"/>
      <c r="L153" s="254"/>
      <c r="M153" s="254"/>
      <c r="N153" s="254"/>
      <c r="O153" s="254"/>
      <c r="P153" s="254"/>
      <c r="Q153" s="254"/>
      <c r="R153" s="254"/>
      <c r="S153" s="254"/>
    </row>
    <row r="154" spans="1:19" s="4" customFormat="1" ht="20.25" customHeight="1" hidden="1">
      <c r="A154" s="42"/>
      <c r="B154" s="65"/>
      <c r="C154" s="121" t="s">
        <v>384</v>
      </c>
      <c r="D154" s="128" t="s">
        <v>235</v>
      </c>
      <c r="E154" s="129" t="s">
        <v>159</v>
      </c>
      <c r="F154" s="129" t="s">
        <v>168</v>
      </c>
      <c r="G154" s="129"/>
      <c r="H154" s="129" t="s">
        <v>328</v>
      </c>
      <c r="I154" s="129"/>
      <c r="J154" s="140">
        <f>J155</f>
        <v>0</v>
      </c>
      <c r="K154" s="253"/>
      <c r="L154" s="254"/>
      <c r="M154" s="254"/>
      <c r="N154" s="254"/>
      <c r="O154" s="254"/>
      <c r="P154" s="254"/>
      <c r="Q154" s="254"/>
      <c r="R154" s="254"/>
      <c r="S154" s="254"/>
    </row>
    <row r="155" spans="1:19" s="4" customFormat="1" ht="20.25" customHeight="1" hidden="1">
      <c r="A155" s="42"/>
      <c r="B155" s="65"/>
      <c r="C155" s="168" t="s">
        <v>381</v>
      </c>
      <c r="D155" s="128" t="s">
        <v>235</v>
      </c>
      <c r="E155" s="129" t="s">
        <v>159</v>
      </c>
      <c r="F155" s="129" t="s">
        <v>168</v>
      </c>
      <c r="G155" s="129"/>
      <c r="H155" s="129" t="s">
        <v>382</v>
      </c>
      <c r="I155" s="129"/>
      <c r="J155" s="140">
        <f>J156</f>
        <v>0</v>
      </c>
      <c r="K155" s="253"/>
      <c r="L155" s="254"/>
      <c r="M155" s="254"/>
      <c r="N155" s="254"/>
      <c r="O155" s="254"/>
      <c r="P155" s="254"/>
      <c r="Q155" s="254"/>
      <c r="R155" s="254"/>
      <c r="S155" s="254"/>
    </row>
    <row r="156" spans="1:19" s="4" customFormat="1" ht="20.25" customHeight="1" hidden="1">
      <c r="A156" s="42"/>
      <c r="B156" s="65"/>
      <c r="C156" s="168" t="s">
        <v>377</v>
      </c>
      <c r="D156" s="128" t="s">
        <v>235</v>
      </c>
      <c r="E156" s="129" t="s">
        <v>159</v>
      </c>
      <c r="F156" s="129" t="s">
        <v>168</v>
      </c>
      <c r="G156" s="129"/>
      <c r="H156" s="129" t="s">
        <v>383</v>
      </c>
      <c r="I156" s="129"/>
      <c r="J156" s="140">
        <f>J157</f>
        <v>0</v>
      </c>
      <c r="K156" s="253"/>
      <c r="L156" s="254"/>
      <c r="M156" s="254"/>
      <c r="N156" s="254"/>
      <c r="O156" s="254"/>
      <c r="P156" s="254"/>
      <c r="Q156" s="254"/>
      <c r="R156" s="254"/>
      <c r="S156" s="254"/>
    </row>
    <row r="157" spans="1:19" s="4" customFormat="1" ht="41.25" customHeight="1" hidden="1">
      <c r="A157" s="42"/>
      <c r="B157" s="65"/>
      <c r="C157" s="121" t="s">
        <v>348</v>
      </c>
      <c r="D157" s="128" t="s">
        <v>235</v>
      </c>
      <c r="E157" s="129" t="s">
        <v>159</v>
      </c>
      <c r="F157" s="129" t="s">
        <v>168</v>
      </c>
      <c r="G157" s="129"/>
      <c r="H157" s="129" t="s">
        <v>383</v>
      </c>
      <c r="I157" s="129" t="s">
        <v>101</v>
      </c>
      <c r="J157" s="140"/>
      <c r="K157" s="253"/>
      <c r="L157" s="254"/>
      <c r="M157" s="254"/>
      <c r="N157" s="254"/>
      <c r="O157" s="254"/>
      <c r="P157" s="254"/>
      <c r="Q157" s="254"/>
      <c r="R157" s="254"/>
      <c r="S157" s="254"/>
    </row>
    <row r="158" spans="1:19" s="4" customFormat="1" ht="19.5" customHeight="1" hidden="1">
      <c r="A158" s="42"/>
      <c r="B158" s="64"/>
      <c r="C158" s="121" t="s">
        <v>257</v>
      </c>
      <c r="D158" s="128" t="s">
        <v>235</v>
      </c>
      <c r="E158" s="129" t="s">
        <v>159</v>
      </c>
      <c r="F158" s="129" t="s">
        <v>169</v>
      </c>
      <c r="G158" s="129"/>
      <c r="H158" s="129"/>
      <c r="I158" s="131"/>
      <c r="J158" s="140">
        <f>J159</f>
        <v>0</v>
      </c>
      <c r="K158" s="253"/>
      <c r="L158" s="254"/>
      <c r="M158" s="254"/>
      <c r="N158" s="254"/>
      <c r="O158" s="254"/>
      <c r="P158" s="254"/>
      <c r="Q158" s="254"/>
      <c r="R158" s="254"/>
      <c r="S158" s="254"/>
    </row>
    <row r="159" spans="1:19" s="4" customFormat="1" ht="38.25" customHeight="1" hidden="1">
      <c r="A159" s="42"/>
      <c r="B159" s="64"/>
      <c r="C159" s="166" t="s">
        <v>60</v>
      </c>
      <c r="D159" s="128" t="s">
        <v>235</v>
      </c>
      <c r="E159" s="129" t="s">
        <v>159</v>
      </c>
      <c r="F159" s="129" t="s">
        <v>169</v>
      </c>
      <c r="G159" s="129"/>
      <c r="H159" s="129" t="s">
        <v>327</v>
      </c>
      <c r="I159" s="131"/>
      <c r="J159" s="295">
        <f>J160</f>
        <v>0</v>
      </c>
      <c r="K159" s="253"/>
      <c r="L159" s="254"/>
      <c r="M159" s="254"/>
      <c r="N159" s="254"/>
      <c r="O159" s="254"/>
      <c r="P159" s="254"/>
      <c r="Q159" s="254"/>
      <c r="R159" s="254"/>
      <c r="S159" s="254"/>
    </row>
    <row r="160" spans="1:19" s="4" customFormat="1" ht="18.75" hidden="1">
      <c r="A160" s="42"/>
      <c r="B160" s="64"/>
      <c r="C160" s="121" t="s">
        <v>384</v>
      </c>
      <c r="D160" s="128" t="s">
        <v>235</v>
      </c>
      <c r="E160" s="129" t="s">
        <v>159</v>
      </c>
      <c r="F160" s="129" t="s">
        <v>169</v>
      </c>
      <c r="G160" s="130" t="s">
        <v>237</v>
      </c>
      <c r="H160" s="129" t="s">
        <v>328</v>
      </c>
      <c r="I160" s="131"/>
      <c r="J160" s="295">
        <f>J161</f>
        <v>0</v>
      </c>
      <c r="K160" s="253"/>
      <c r="L160" s="254"/>
      <c r="M160" s="254"/>
      <c r="N160" s="254"/>
      <c r="O160" s="254"/>
      <c r="P160" s="254"/>
      <c r="Q160" s="254"/>
      <c r="R160" s="254"/>
      <c r="S160" s="254"/>
    </row>
    <row r="161" spans="1:19" s="4" customFormat="1" ht="37.5" hidden="1">
      <c r="A161" s="42"/>
      <c r="B161" s="64"/>
      <c r="C161" s="168" t="s">
        <v>330</v>
      </c>
      <c r="D161" s="128" t="s">
        <v>235</v>
      </c>
      <c r="E161" s="129" t="s">
        <v>159</v>
      </c>
      <c r="F161" s="129" t="s">
        <v>169</v>
      </c>
      <c r="G161" s="130"/>
      <c r="H161" s="129" t="s">
        <v>329</v>
      </c>
      <c r="I161" s="131"/>
      <c r="J161" s="295">
        <f>J162</f>
        <v>0</v>
      </c>
      <c r="K161" s="253"/>
      <c r="L161" s="254"/>
      <c r="M161" s="254"/>
      <c r="N161" s="254"/>
      <c r="O161" s="254"/>
      <c r="P161" s="254"/>
      <c r="Q161" s="254"/>
      <c r="R161" s="254"/>
      <c r="S161" s="254"/>
    </row>
    <row r="162" spans="1:19" s="4" customFormat="1" ht="18.75" hidden="1">
      <c r="A162" s="42"/>
      <c r="B162" s="64"/>
      <c r="C162" s="168" t="s">
        <v>260</v>
      </c>
      <c r="D162" s="128" t="s">
        <v>235</v>
      </c>
      <c r="E162" s="129" t="s">
        <v>159</v>
      </c>
      <c r="F162" s="129" t="s">
        <v>169</v>
      </c>
      <c r="G162" s="130" t="s">
        <v>239</v>
      </c>
      <c r="H162" s="129" t="s">
        <v>331</v>
      </c>
      <c r="I162" s="131"/>
      <c r="J162" s="295">
        <f>J163</f>
        <v>0</v>
      </c>
      <c r="K162" s="253"/>
      <c r="L162" s="254"/>
      <c r="M162" s="254"/>
      <c r="N162" s="254"/>
      <c r="O162" s="254"/>
      <c r="P162" s="254"/>
      <c r="Q162" s="254"/>
      <c r="R162" s="254"/>
      <c r="S162" s="254"/>
    </row>
    <row r="163" spans="1:19" s="4" customFormat="1" ht="38.25" customHeight="1" hidden="1">
      <c r="A163" s="42"/>
      <c r="B163" s="64"/>
      <c r="C163" s="121" t="s">
        <v>348</v>
      </c>
      <c r="D163" s="128" t="s">
        <v>235</v>
      </c>
      <c r="E163" s="129" t="s">
        <v>159</v>
      </c>
      <c r="F163" s="129" t="s">
        <v>169</v>
      </c>
      <c r="G163" s="129"/>
      <c r="H163" s="129" t="s">
        <v>331</v>
      </c>
      <c r="I163" s="131" t="s">
        <v>101</v>
      </c>
      <c r="J163" s="295">
        <f>60-60</f>
        <v>0</v>
      </c>
      <c r="K163" s="266"/>
      <c r="L163" s="267"/>
      <c r="M163" s="254"/>
      <c r="N163" s="254"/>
      <c r="O163" s="254"/>
      <c r="P163" s="254"/>
      <c r="Q163" s="254"/>
      <c r="R163" s="254"/>
      <c r="S163" s="254"/>
    </row>
    <row r="164" spans="1:19" s="4" customFormat="1" ht="18" customHeight="1" hidden="1">
      <c r="A164" s="42"/>
      <c r="B164" s="64"/>
      <c r="C164" s="166" t="s">
        <v>25</v>
      </c>
      <c r="D164" s="128" t="s">
        <v>235</v>
      </c>
      <c r="E164" s="129" t="s">
        <v>159</v>
      </c>
      <c r="F164" s="129" t="s">
        <v>169</v>
      </c>
      <c r="G164" s="130" t="s">
        <v>246</v>
      </c>
      <c r="H164" s="129" t="s">
        <v>259</v>
      </c>
      <c r="I164" s="131"/>
      <c r="J164" s="295">
        <f>J165</f>
        <v>0</v>
      </c>
      <c r="K164" s="253"/>
      <c r="L164" s="254"/>
      <c r="M164" s="254"/>
      <c r="N164" s="254"/>
      <c r="O164" s="254"/>
      <c r="P164" s="254"/>
      <c r="Q164" s="254"/>
      <c r="R164" s="254"/>
      <c r="S164" s="254"/>
    </row>
    <row r="165" spans="1:19" s="4" customFormat="1" ht="19.5" customHeight="1" hidden="1">
      <c r="A165" s="42"/>
      <c r="B165" s="64"/>
      <c r="C165" s="121" t="s">
        <v>102</v>
      </c>
      <c r="D165" s="128" t="s">
        <v>235</v>
      </c>
      <c r="E165" s="129" t="s">
        <v>159</v>
      </c>
      <c r="F165" s="129" t="s">
        <v>169</v>
      </c>
      <c r="G165" s="130" t="s">
        <v>246</v>
      </c>
      <c r="H165" s="129" t="s">
        <v>75</v>
      </c>
      <c r="I165" s="131" t="s">
        <v>101</v>
      </c>
      <c r="J165" s="152"/>
      <c r="K165" s="253"/>
      <c r="L165" s="254"/>
      <c r="M165" s="254"/>
      <c r="N165" s="254"/>
      <c r="O165" s="254"/>
      <c r="P165" s="254"/>
      <c r="Q165" s="254"/>
      <c r="R165" s="254"/>
      <c r="S165" s="254"/>
    </row>
    <row r="166" spans="1:19" s="4" customFormat="1" ht="20.25" customHeight="1">
      <c r="A166" s="42"/>
      <c r="B166" s="64"/>
      <c r="C166" s="124" t="s">
        <v>233</v>
      </c>
      <c r="D166" s="128" t="s">
        <v>235</v>
      </c>
      <c r="E166" s="129" t="s">
        <v>159</v>
      </c>
      <c r="F166" s="129" t="s">
        <v>170</v>
      </c>
      <c r="G166" s="129"/>
      <c r="H166" s="129"/>
      <c r="I166" s="131"/>
      <c r="J166" s="152">
        <f>J167</f>
        <v>587.0202500000001</v>
      </c>
      <c r="K166" s="253"/>
      <c r="L166" s="254"/>
      <c r="M166" s="254"/>
      <c r="N166" s="254"/>
      <c r="O166" s="254"/>
      <c r="P166" s="254"/>
      <c r="Q166" s="254"/>
      <c r="R166" s="254"/>
      <c r="S166" s="254"/>
    </row>
    <row r="167" spans="1:19" s="4" customFormat="1" ht="35.25" customHeight="1">
      <c r="A167" s="42"/>
      <c r="B167" s="64"/>
      <c r="C167" s="166" t="s">
        <v>60</v>
      </c>
      <c r="D167" s="128" t="s">
        <v>235</v>
      </c>
      <c r="E167" s="129" t="s">
        <v>159</v>
      </c>
      <c r="F167" s="129" t="s">
        <v>170</v>
      </c>
      <c r="G167" s="129" t="s">
        <v>243</v>
      </c>
      <c r="H167" s="129" t="s">
        <v>327</v>
      </c>
      <c r="I167" s="131"/>
      <c r="J167" s="139">
        <f>J168</f>
        <v>587.0202500000001</v>
      </c>
      <c r="K167" s="253"/>
      <c r="L167" s="254"/>
      <c r="M167" s="254"/>
      <c r="N167" s="254"/>
      <c r="O167" s="254"/>
      <c r="P167" s="254"/>
      <c r="Q167" s="254"/>
      <c r="R167" s="254"/>
      <c r="S167" s="254"/>
    </row>
    <row r="168" spans="1:19" s="4" customFormat="1" ht="21.75" customHeight="1">
      <c r="A168" s="42"/>
      <c r="B168" s="64"/>
      <c r="C168" s="121" t="s">
        <v>384</v>
      </c>
      <c r="D168" s="128" t="s">
        <v>235</v>
      </c>
      <c r="E168" s="129" t="s">
        <v>159</v>
      </c>
      <c r="F168" s="129" t="s">
        <v>170</v>
      </c>
      <c r="G168" s="129" t="s">
        <v>243</v>
      </c>
      <c r="H168" s="129" t="s">
        <v>328</v>
      </c>
      <c r="I168" s="131"/>
      <c r="J168" s="295">
        <f>J169+J174+J177+J180</f>
        <v>587.0202500000001</v>
      </c>
      <c r="K168" s="253"/>
      <c r="L168" s="254"/>
      <c r="M168" s="254"/>
      <c r="N168" s="254"/>
      <c r="O168" s="254"/>
      <c r="P168" s="254"/>
      <c r="Q168" s="254"/>
      <c r="R168" s="254"/>
      <c r="S168" s="254"/>
    </row>
    <row r="169" spans="1:19" s="4" customFormat="1" ht="21.75" customHeight="1">
      <c r="A169" s="42"/>
      <c r="B169" s="64"/>
      <c r="C169" s="166" t="s">
        <v>333</v>
      </c>
      <c r="D169" s="128" t="s">
        <v>235</v>
      </c>
      <c r="E169" s="129" t="s">
        <v>159</v>
      </c>
      <c r="F169" s="129" t="s">
        <v>170</v>
      </c>
      <c r="G169" s="129"/>
      <c r="H169" s="129" t="s">
        <v>332</v>
      </c>
      <c r="I169" s="131"/>
      <c r="J169" s="295">
        <f>J170</f>
        <v>431.02025000000015</v>
      </c>
      <c r="K169" s="253"/>
      <c r="L169" s="254"/>
      <c r="M169" s="254"/>
      <c r="N169" s="254"/>
      <c r="O169" s="254"/>
      <c r="P169" s="254"/>
      <c r="Q169" s="254"/>
      <c r="R169" s="254"/>
      <c r="S169" s="254"/>
    </row>
    <row r="170" spans="1:19" s="4" customFormat="1" ht="20.25" customHeight="1">
      <c r="A170" s="42"/>
      <c r="B170" s="64"/>
      <c r="C170" s="169" t="s">
        <v>244</v>
      </c>
      <c r="D170" s="128" t="s">
        <v>235</v>
      </c>
      <c r="E170" s="129" t="s">
        <v>159</v>
      </c>
      <c r="F170" s="129" t="s">
        <v>170</v>
      </c>
      <c r="G170" s="130" t="s">
        <v>245</v>
      </c>
      <c r="H170" s="129" t="s">
        <v>334</v>
      </c>
      <c r="I170" s="131"/>
      <c r="J170" s="295">
        <f>J172+J173</f>
        <v>431.02025000000015</v>
      </c>
      <c r="K170" s="253"/>
      <c r="L170" s="254"/>
      <c r="M170" s="254"/>
      <c r="N170" s="254"/>
      <c r="O170" s="254"/>
      <c r="P170" s="254"/>
      <c r="Q170" s="254"/>
      <c r="R170" s="254"/>
      <c r="S170" s="254"/>
    </row>
    <row r="171" spans="1:19" s="4" customFormat="1" ht="18.75" hidden="1">
      <c r="A171" s="42"/>
      <c r="B171" s="109"/>
      <c r="C171" s="175" t="s">
        <v>225</v>
      </c>
      <c r="D171" s="128" t="s">
        <v>235</v>
      </c>
      <c r="E171" s="129" t="s">
        <v>159</v>
      </c>
      <c r="F171" s="129" t="s">
        <v>170</v>
      </c>
      <c r="G171" s="130" t="s">
        <v>245</v>
      </c>
      <c r="H171" s="129" t="s">
        <v>224</v>
      </c>
      <c r="I171" s="131">
        <v>100</v>
      </c>
      <c r="J171" s="152"/>
      <c r="K171" s="253"/>
      <c r="L171" s="254"/>
      <c r="M171" s="254"/>
      <c r="N171" s="254"/>
      <c r="O171" s="254"/>
      <c r="P171" s="254"/>
      <c r="Q171" s="254"/>
      <c r="R171" s="254"/>
      <c r="S171" s="254"/>
    </row>
    <row r="172" spans="1:19" s="4" customFormat="1" ht="39.75" customHeight="1">
      <c r="A172" s="42"/>
      <c r="B172" s="64"/>
      <c r="C172" s="121" t="s">
        <v>348</v>
      </c>
      <c r="D172" s="128" t="s">
        <v>235</v>
      </c>
      <c r="E172" s="129" t="s">
        <v>159</v>
      </c>
      <c r="F172" s="129" t="s">
        <v>170</v>
      </c>
      <c r="G172" s="130" t="s">
        <v>245</v>
      </c>
      <c r="H172" s="129" t="s">
        <v>334</v>
      </c>
      <c r="I172" s="131" t="s">
        <v>101</v>
      </c>
      <c r="J172" s="152">
        <f>405+236.7-0.3+8.5+11.12025-230</f>
        <v>431.02025000000015</v>
      </c>
      <c r="K172" s="268"/>
      <c r="L172" s="269"/>
      <c r="M172" s="254"/>
      <c r="N172" s="254"/>
      <c r="O172" s="254"/>
      <c r="P172" s="254"/>
      <c r="Q172" s="254"/>
      <c r="R172" s="254"/>
      <c r="S172" s="254"/>
    </row>
    <row r="173" spans="1:19" s="4" customFormat="1" ht="24.75" customHeight="1" hidden="1">
      <c r="A173" s="42"/>
      <c r="B173" s="64"/>
      <c r="C173" s="121" t="s">
        <v>104</v>
      </c>
      <c r="D173" s="128" t="s">
        <v>235</v>
      </c>
      <c r="E173" s="129" t="s">
        <v>159</v>
      </c>
      <c r="F173" s="129" t="s">
        <v>170</v>
      </c>
      <c r="G173" s="130"/>
      <c r="H173" s="129" t="s">
        <v>334</v>
      </c>
      <c r="I173" s="131" t="s">
        <v>103</v>
      </c>
      <c r="J173" s="152">
        <f>2.6-2.6</f>
        <v>0</v>
      </c>
      <c r="K173" s="270"/>
      <c r="L173" s="271"/>
      <c r="M173" s="254"/>
      <c r="N173" s="254"/>
      <c r="O173" s="254"/>
      <c r="P173" s="254"/>
      <c r="Q173" s="254"/>
      <c r="R173" s="254"/>
      <c r="S173" s="254"/>
    </row>
    <row r="174" spans="1:19" s="4" customFormat="1" ht="22.5" customHeight="1">
      <c r="A174" s="42"/>
      <c r="B174" s="64"/>
      <c r="C174" s="121" t="s">
        <v>337</v>
      </c>
      <c r="D174" s="128" t="s">
        <v>235</v>
      </c>
      <c r="E174" s="129" t="s">
        <v>159</v>
      </c>
      <c r="F174" s="129" t="s">
        <v>170</v>
      </c>
      <c r="G174" s="130"/>
      <c r="H174" s="129" t="s">
        <v>335</v>
      </c>
      <c r="I174" s="131"/>
      <c r="J174" s="152">
        <f>J175</f>
        <v>40</v>
      </c>
      <c r="K174" s="253"/>
      <c r="L174" s="261"/>
      <c r="M174" s="254"/>
      <c r="N174" s="254"/>
      <c r="O174" s="254"/>
      <c r="P174" s="254"/>
      <c r="Q174" s="254"/>
      <c r="R174" s="254"/>
      <c r="S174" s="254"/>
    </row>
    <row r="175" spans="1:19" s="4" customFormat="1" ht="22.5" customHeight="1">
      <c r="A175" s="42"/>
      <c r="B175" s="64"/>
      <c r="C175" s="121" t="s">
        <v>338</v>
      </c>
      <c r="D175" s="128" t="s">
        <v>235</v>
      </c>
      <c r="E175" s="129" t="s">
        <v>159</v>
      </c>
      <c r="F175" s="129" t="s">
        <v>170</v>
      </c>
      <c r="G175" s="130"/>
      <c r="H175" s="129" t="s">
        <v>336</v>
      </c>
      <c r="I175" s="131"/>
      <c r="J175" s="152">
        <f>J176</f>
        <v>40</v>
      </c>
      <c r="K175" s="253"/>
      <c r="L175" s="261"/>
      <c r="M175" s="254"/>
      <c r="N175" s="254"/>
      <c r="O175" s="254"/>
      <c r="P175" s="254"/>
      <c r="Q175" s="254"/>
      <c r="R175" s="254"/>
      <c r="S175" s="254"/>
    </row>
    <row r="176" spans="1:19" s="4" customFormat="1" ht="40.5" customHeight="1">
      <c r="A176" s="42"/>
      <c r="B176" s="64"/>
      <c r="C176" s="121" t="s">
        <v>348</v>
      </c>
      <c r="D176" s="128" t="s">
        <v>235</v>
      </c>
      <c r="E176" s="129" t="s">
        <v>159</v>
      </c>
      <c r="F176" s="129" t="s">
        <v>170</v>
      </c>
      <c r="G176" s="130"/>
      <c r="H176" s="129" t="s">
        <v>336</v>
      </c>
      <c r="I176" s="131" t="s">
        <v>101</v>
      </c>
      <c r="J176" s="152">
        <v>40</v>
      </c>
      <c r="K176" s="253"/>
      <c r="L176" s="272"/>
      <c r="M176" s="254"/>
      <c r="N176" s="254"/>
      <c r="O176" s="254"/>
      <c r="P176" s="254"/>
      <c r="Q176" s="254"/>
      <c r="R176" s="254"/>
      <c r="S176" s="254"/>
    </row>
    <row r="177" spans="1:19" s="4" customFormat="1" ht="22.5" customHeight="1">
      <c r="A177" s="42"/>
      <c r="B177" s="64"/>
      <c r="C177" s="121" t="s">
        <v>340</v>
      </c>
      <c r="D177" s="128" t="s">
        <v>235</v>
      </c>
      <c r="E177" s="129" t="s">
        <v>159</v>
      </c>
      <c r="F177" s="129" t="s">
        <v>170</v>
      </c>
      <c r="G177" s="130"/>
      <c r="H177" s="129" t="s">
        <v>339</v>
      </c>
      <c r="I177" s="131"/>
      <c r="J177" s="152">
        <f>J178</f>
        <v>96</v>
      </c>
      <c r="K177" s="253"/>
      <c r="L177" s="261"/>
      <c r="M177" s="254"/>
      <c r="N177" s="254"/>
      <c r="O177" s="254"/>
      <c r="P177" s="254"/>
      <c r="Q177" s="254"/>
      <c r="R177" s="254"/>
      <c r="S177" s="254"/>
    </row>
    <row r="178" spans="1:19" s="4" customFormat="1" ht="21.75" customHeight="1">
      <c r="A178" s="42"/>
      <c r="B178" s="64"/>
      <c r="C178" s="121" t="s">
        <v>139</v>
      </c>
      <c r="D178" s="128" t="s">
        <v>235</v>
      </c>
      <c r="E178" s="129" t="s">
        <v>159</v>
      </c>
      <c r="F178" s="129" t="s">
        <v>170</v>
      </c>
      <c r="G178" s="130" t="s">
        <v>0</v>
      </c>
      <c r="H178" s="129" t="s">
        <v>341</v>
      </c>
      <c r="I178" s="131"/>
      <c r="J178" s="295">
        <f>J179</f>
        <v>96</v>
      </c>
      <c r="K178" s="253"/>
      <c r="L178" s="254"/>
      <c r="M178" s="254"/>
      <c r="N178" s="254"/>
      <c r="O178" s="254"/>
      <c r="P178" s="254"/>
      <c r="Q178" s="254"/>
      <c r="R178" s="254"/>
      <c r="S178" s="254"/>
    </row>
    <row r="179" spans="1:19" s="4" customFormat="1" ht="39.75" customHeight="1">
      <c r="A179" s="42"/>
      <c r="B179" s="64"/>
      <c r="C179" s="121" t="s">
        <v>348</v>
      </c>
      <c r="D179" s="128" t="s">
        <v>235</v>
      </c>
      <c r="E179" s="129" t="s">
        <v>159</v>
      </c>
      <c r="F179" s="129" t="s">
        <v>170</v>
      </c>
      <c r="G179" s="130" t="s">
        <v>0</v>
      </c>
      <c r="H179" s="129" t="s">
        <v>341</v>
      </c>
      <c r="I179" s="131" t="s">
        <v>101</v>
      </c>
      <c r="J179" s="152">
        <v>96</v>
      </c>
      <c r="K179" s="253"/>
      <c r="L179" s="273"/>
      <c r="M179" s="254"/>
      <c r="N179" s="254"/>
      <c r="O179" s="254"/>
      <c r="P179" s="254"/>
      <c r="Q179" s="254"/>
      <c r="R179" s="254"/>
      <c r="S179" s="254"/>
    </row>
    <row r="180" spans="1:19" s="4" customFormat="1" ht="39.75" customHeight="1">
      <c r="A180" s="42"/>
      <c r="B180" s="64"/>
      <c r="C180" s="121" t="s">
        <v>400</v>
      </c>
      <c r="D180" s="128" t="s">
        <v>235</v>
      </c>
      <c r="E180" s="129" t="s">
        <v>159</v>
      </c>
      <c r="F180" s="129" t="s">
        <v>170</v>
      </c>
      <c r="G180" s="130"/>
      <c r="H180" s="129" t="s">
        <v>399</v>
      </c>
      <c r="I180" s="131"/>
      <c r="J180" s="152">
        <f>J181</f>
        <v>20</v>
      </c>
      <c r="K180" s="253"/>
      <c r="L180" s="261"/>
      <c r="M180" s="254"/>
      <c r="N180" s="254"/>
      <c r="O180" s="254"/>
      <c r="P180" s="254"/>
      <c r="Q180" s="254"/>
      <c r="R180" s="254"/>
      <c r="S180" s="254"/>
    </row>
    <row r="181" spans="1:19" s="4" customFormat="1" ht="39.75" customHeight="1">
      <c r="A181" s="42"/>
      <c r="B181" s="64"/>
      <c r="C181" s="121" t="s">
        <v>401</v>
      </c>
      <c r="D181" s="128" t="s">
        <v>235</v>
      </c>
      <c r="E181" s="129" t="s">
        <v>159</v>
      </c>
      <c r="F181" s="129" t="s">
        <v>170</v>
      </c>
      <c r="G181" s="130"/>
      <c r="H181" s="129" t="s">
        <v>398</v>
      </c>
      <c r="I181" s="131"/>
      <c r="J181" s="152">
        <f>J182</f>
        <v>20</v>
      </c>
      <c r="K181" s="253"/>
      <c r="L181" s="261"/>
      <c r="M181" s="254"/>
      <c r="N181" s="254"/>
      <c r="O181" s="254"/>
      <c r="P181" s="254"/>
      <c r="Q181" s="254"/>
      <c r="R181" s="254"/>
      <c r="S181" s="254"/>
    </row>
    <row r="182" spans="1:19" s="4" customFormat="1" ht="39.75" customHeight="1">
      <c r="A182" s="42"/>
      <c r="B182" s="64"/>
      <c r="C182" s="121" t="s">
        <v>348</v>
      </c>
      <c r="D182" s="128" t="s">
        <v>235</v>
      </c>
      <c r="E182" s="129" t="s">
        <v>159</v>
      </c>
      <c r="F182" s="129" t="s">
        <v>170</v>
      </c>
      <c r="G182" s="130"/>
      <c r="H182" s="129" t="s">
        <v>398</v>
      </c>
      <c r="I182" s="131" t="s">
        <v>101</v>
      </c>
      <c r="J182" s="152">
        <v>20</v>
      </c>
      <c r="K182" s="253"/>
      <c r="L182" s="261"/>
      <c r="M182" s="254"/>
      <c r="N182" s="254"/>
      <c r="O182" s="254"/>
      <c r="P182" s="254"/>
      <c r="Q182" s="254"/>
      <c r="R182" s="254"/>
      <c r="S182" s="254"/>
    </row>
    <row r="183" spans="1:19" s="4" customFormat="1" ht="24.75" customHeight="1">
      <c r="A183" s="42"/>
      <c r="B183" s="64"/>
      <c r="C183" s="121" t="s">
        <v>366</v>
      </c>
      <c r="D183" s="128" t="s">
        <v>235</v>
      </c>
      <c r="E183" s="129" t="s">
        <v>159</v>
      </c>
      <c r="F183" s="129" t="s">
        <v>159</v>
      </c>
      <c r="G183" s="130"/>
      <c r="H183" s="129"/>
      <c r="I183" s="131"/>
      <c r="J183" s="152">
        <f>J184</f>
        <v>17.4</v>
      </c>
      <c r="K183" s="253"/>
      <c r="L183" s="261"/>
      <c r="M183" s="254"/>
      <c r="N183" s="254"/>
      <c r="O183" s="254"/>
      <c r="P183" s="254"/>
      <c r="Q183" s="254"/>
      <c r="R183" s="254"/>
      <c r="S183" s="254"/>
    </row>
    <row r="184" spans="1:19" s="4" customFormat="1" ht="33.75" customHeight="1">
      <c r="A184" s="42"/>
      <c r="B184" s="64"/>
      <c r="C184" s="166" t="s">
        <v>60</v>
      </c>
      <c r="D184" s="128" t="s">
        <v>235</v>
      </c>
      <c r="E184" s="129" t="s">
        <v>159</v>
      </c>
      <c r="F184" s="129" t="s">
        <v>159</v>
      </c>
      <c r="G184" s="130"/>
      <c r="H184" s="129" t="s">
        <v>327</v>
      </c>
      <c r="I184" s="131"/>
      <c r="J184" s="152">
        <f>J185</f>
        <v>17.4</v>
      </c>
      <c r="K184" s="253"/>
      <c r="L184" s="261"/>
      <c r="M184" s="254"/>
      <c r="N184" s="254"/>
      <c r="O184" s="254"/>
      <c r="P184" s="254"/>
      <c r="Q184" s="254"/>
      <c r="R184" s="254"/>
      <c r="S184" s="254"/>
    </row>
    <row r="185" spans="1:19" s="4" customFormat="1" ht="20.25" customHeight="1">
      <c r="A185" s="42"/>
      <c r="B185" s="64"/>
      <c r="C185" s="121" t="s">
        <v>384</v>
      </c>
      <c r="D185" s="128" t="s">
        <v>235</v>
      </c>
      <c r="E185" s="129" t="s">
        <v>159</v>
      </c>
      <c r="F185" s="129" t="s">
        <v>159</v>
      </c>
      <c r="G185" s="130"/>
      <c r="H185" s="129" t="s">
        <v>328</v>
      </c>
      <c r="I185" s="131"/>
      <c r="J185" s="152">
        <f>J186</f>
        <v>17.4</v>
      </c>
      <c r="K185" s="253"/>
      <c r="L185" s="261"/>
      <c r="M185" s="254"/>
      <c r="N185" s="254"/>
      <c r="O185" s="254"/>
      <c r="P185" s="254"/>
      <c r="Q185" s="254"/>
      <c r="R185" s="254"/>
      <c r="S185" s="254"/>
    </row>
    <row r="186" spans="1:19" s="4" customFormat="1" ht="39" customHeight="1">
      <c r="A186" s="42"/>
      <c r="B186" s="64"/>
      <c r="C186" s="121" t="s">
        <v>362</v>
      </c>
      <c r="D186" s="128" t="s">
        <v>235</v>
      </c>
      <c r="E186" s="129" t="s">
        <v>159</v>
      </c>
      <c r="F186" s="129" t="s">
        <v>159</v>
      </c>
      <c r="G186" s="130"/>
      <c r="H186" s="129" t="s">
        <v>361</v>
      </c>
      <c r="I186" s="131"/>
      <c r="J186" s="152">
        <f>J187</f>
        <v>17.4</v>
      </c>
      <c r="K186" s="253"/>
      <c r="L186" s="261"/>
      <c r="M186" s="254"/>
      <c r="N186" s="254"/>
      <c r="O186" s="254"/>
      <c r="P186" s="254"/>
      <c r="Q186" s="254"/>
      <c r="R186" s="254"/>
      <c r="S186" s="254"/>
    </row>
    <row r="187" spans="1:19" s="4" customFormat="1" ht="138" customHeight="1">
      <c r="A187" s="42"/>
      <c r="B187" s="64"/>
      <c r="C187" s="155" t="s">
        <v>364</v>
      </c>
      <c r="D187" s="128" t="s">
        <v>235</v>
      </c>
      <c r="E187" s="129" t="s">
        <v>159</v>
      </c>
      <c r="F187" s="129" t="s">
        <v>159</v>
      </c>
      <c r="G187" s="130"/>
      <c r="H187" s="129" t="s">
        <v>363</v>
      </c>
      <c r="I187" s="131"/>
      <c r="J187" s="152">
        <f>J188</f>
        <v>17.4</v>
      </c>
      <c r="K187" s="253"/>
      <c r="L187" s="261"/>
      <c r="M187" s="254"/>
      <c r="N187" s="254"/>
      <c r="O187" s="254"/>
      <c r="P187" s="254"/>
      <c r="Q187" s="254"/>
      <c r="R187" s="254"/>
      <c r="S187" s="254"/>
    </row>
    <row r="188" spans="1:19" s="4" customFormat="1" ht="39.75" customHeight="1">
      <c r="A188" s="42"/>
      <c r="B188" s="64"/>
      <c r="C188" s="121" t="s">
        <v>348</v>
      </c>
      <c r="D188" s="128" t="s">
        <v>235</v>
      </c>
      <c r="E188" s="129" t="s">
        <v>159</v>
      </c>
      <c r="F188" s="129" t="s">
        <v>159</v>
      </c>
      <c r="G188" s="130"/>
      <c r="H188" s="129" t="s">
        <v>363</v>
      </c>
      <c r="I188" s="131" t="s">
        <v>101</v>
      </c>
      <c r="J188" s="152">
        <v>17.4</v>
      </c>
      <c r="K188" s="253"/>
      <c r="L188" s="261"/>
      <c r="M188" s="254"/>
      <c r="N188" s="254"/>
      <c r="O188" s="254"/>
      <c r="P188" s="254"/>
      <c r="Q188" s="254"/>
      <c r="R188" s="254"/>
      <c r="S188" s="254"/>
    </row>
    <row r="189" spans="1:19" s="4" customFormat="1" ht="19.5" customHeight="1">
      <c r="A189" s="42"/>
      <c r="B189" s="65">
        <v>7</v>
      </c>
      <c r="C189" s="176" t="s">
        <v>11</v>
      </c>
      <c r="D189" s="126" t="s">
        <v>235</v>
      </c>
      <c r="E189" s="127" t="s">
        <v>12</v>
      </c>
      <c r="F189" s="127"/>
      <c r="G189" s="138"/>
      <c r="H189" s="127"/>
      <c r="I189" s="127"/>
      <c r="J189" s="296">
        <f>J196+J190</f>
        <v>1</v>
      </c>
      <c r="K189" s="253"/>
      <c r="L189" s="254"/>
      <c r="M189" s="254"/>
      <c r="N189" s="254"/>
      <c r="O189" s="254"/>
      <c r="P189" s="254"/>
      <c r="Q189" s="254"/>
      <c r="R189" s="254"/>
      <c r="S189" s="254"/>
    </row>
    <row r="190" spans="1:19" s="4" customFormat="1" ht="19.5" customHeight="1" hidden="1">
      <c r="A190" s="42"/>
      <c r="B190" s="65"/>
      <c r="C190" s="168" t="s">
        <v>394</v>
      </c>
      <c r="D190" s="128" t="s">
        <v>235</v>
      </c>
      <c r="E190" s="129" t="s">
        <v>12</v>
      </c>
      <c r="F190" s="129" t="s">
        <v>159</v>
      </c>
      <c r="G190" s="130"/>
      <c r="H190" s="129"/>
      <c r="I190" s="129"/>
      <c r="J190" s="152">
        <f>J191</f>
        <v>0</v>
      </c>
      <c r="K190" s="253"/>
      <c r="L190" s="254"/>
      <c r="M190" s="254"/>
      <c r="N190" s="254"/>
      <c r="O190" s="254"/>
      <c r="P190" s="254"/>
      <c r="Q190" s="254"/>
      <c r="R190" s="254"/>
      <c r="S190" s="254"/>
    </row>
    <row r="191" spans="1:19" s="4" customFormat="1" ht="42.75" customHeight="1" hidden="1">
      <c r="A191" s="42"/>
      <c r="B191" s="65"/>
      <c r="C191" s="121" t="s">
        <v>59</v>
      </c>
      <c r="D191" s="128" t="s">
        <v>235</v>
      </c>
      <c r="E191" s="129" t="s">
        <v>12</v>
      </c>
      <c r="F191" s="129" t="s">
        <v>159</v>
      </c>
      <c r="G191" s="130"/>
      <c r="H191" s="129" t="s">
        <v>314</v>
      </c>
      <c r="I191" s="129"/>
      <c r="J191" s="152">
        <f>J192</f>
        <v>0</v>
      </c>
      <c r="K191" s="253"/>
      <c r="L191" s="254"/>
      <c r="M191" s="254"/>
      <c r="N191" s="254"/>
      <c r="O191" s="254"/>
      <c r="P191" s="254"/>
      <c r="Q191" s="254"/>
      <c r="R191" s="254"/>
      <c r="S191" s="254"/>
    </row>
    <row r="192" spans="1:19" s="4" customFormat="1" ht="19.5" customHeight="1" hidden="1">
      <c r="A192" s="42"/>
      <c r="B192" s="65"/>
      <c r="C192" s="121" t="s">
        <v>384</v>
      </c>
      <c r="D192" s="128" t="s">
        <v>235</v>
      </c>
      <c r="E192" s="129" t="s">
        <v>12</v>
      </c>
      <c r="F192" s="129" t="s">
        <v>159</v>
      </c>
      <c r="G192" s="130"/>
      <c r="H192" s="129" t="s">
        <v>315</v>
      </c>
      <c r="I192" s="129"/>
      <c r="J192" s="152">
        <f>J193</f>
        <v>0</v>
      </c>
      <c r="K192" s="253"/>
      <c r="L192" s="254"/>
      <c r="M192" s="254"/>
      <c r="N192" s="254"/>
      <c r="O192" s="254"/>
      <c r="P192" s="254"/>
      <c r="Q192" s="254"/>
      <c r="R192" s="254"/>
      <c r="S192" s="254"/>
    </row>
    <row r="193" spans="1:19" s="4" customFormat="1" ht="41.25" customHeight="1" hidden="1">
      <c r="A193" s="42"/>
      <c r="B193" s="65"/>
      <c r="C193" s="121" t="s">
        <v>372</v>
      </c>
      <c r="D193" s="128" t="s">
        <v>235</v>
      </c>
      <c r="E193" s="129" t="s">
        <v>12</v>
      </c>
      <c r="F193" s="129" t="s">
        <v>159</v>
      </c>
      <c r="G193" s="130"/>
      <c r="H193" s="129" t="s">
        <v>370</v>
      </c>
      <c r="I193" s="129"/>
      <c r="J193" s="152">
        <f>J194</f>
        <v>0</v>
      </c>
      <c r="K193" s="253"/>
      <c r="L193" s="254"/>
      <c r="M193" s="254"/>
      <c r="N193" s="254"/>
      <c r="O193" s="254"/>
      <c r="P193" s="254"/>
      <c r="Q193" s="254"/>
      <c r="R193" s="254"/>
      <c r="S193" s="254"/>
    </row>
    <row r="194" spans="1:19" s="4" customFormat="1" ht="19.5" customHeight="1" hidden="1">
      <c r="A194" s="42"/>
      <c r="B194" s="65"/>
      <c r="C194" s="160" t="s">
        <v>373</v>
      </c>
      <c r="D194" s="128" t="s">
        <v>235</v>
      </c>
      <c r="E194" s="129" t="s">
        <v>12</v>
      </c>
      <c r="F194" s="129" t="s">
        <v>159</v>
      </c>
      <c r="G194" s="130"/>
      <c r="H194" s="129" t="s">
        <v>371</v>
      </c>
      <c r="I194" s="129"/>
      <c r="J194" s="152">
        <f>J195</f>
        <v>0</v>
      </c>
      <c r="K194" s="253"/>
      <c r="L194" s="254"/>
      <c r="M194" s="254"/>
      <c r="N194" s="254"/>
      <c r="O194" s="254"/>
      <c r="P194" s="254"/>
      <c r="Q194" s="254"/>
      <c r="R194" s="254"/>
      <c r="S194" s="254"/>
    </row>
    <row r="195" spans="1:19" s="4" customFormat="1" ht="40.5" customHeight="1" hidden="1">
      <c r="A195" s="42"/>
      <c r="B195" s="65"/>
      <c r="C195" s="121" t="s">
        <v>348</v>
      </c>
      <c r="D195" s="128" t="s">
        <v>235</v>
      </c>
      <c r="E195" s="129" t="s">
        <v>12</v>
      </c>
      <c r="F195" s="129" t="s">
        <v>159</v>
      </c>
      <c r="G195" s="130"/>
      <c r="H195" s="129" t="s">
        <v>371</v>
      </c>
      <c r="I195" s="129" t="s">
        <v>101</v>
      </c>
      <c r="J195" s="152">
        <f>20-20</f>
        <v>0</v>
      </c>
      <c r="K195" s="253"/>
      <c r="L195" s="254"/>
      <c r="M195" s="254"/>
      <c r="N195" s="254"/>
      <c r="O195" s="254"/>
      <c r="P195" s="254"/>
      <c r="Q195" s="254"/>
      <c r="R195" s="254"/>
      <c r="S195" s="254"/>
    </row>
    <row r="196" spans="1:19" s="4" customFormat="1" ht="18" customHeight="1">
      <c r="A196" s="42"/>
      <c r="B196" s="64"/>
      <c r="C196" s="168" t="s">
        <v>390</v>
      </c>
      <c r="D196" s="128" t="s">
        <v>235</v>
      </c>
      <c r="E196" s="129" t="s">
        <v>12</v>
      </c>
      <c r="F196" s="129" t="s">
        <v>12</v>
      </c>
      <c r="G196" s="130"/>
      <c r="H196" s="129"/>
      <c r="I196" s="131"/>
      <c r="J196" s="152">
        <f>J197</f>
        <v>1</v>
      </c>
      <c r="K196" s="253"/>
      <c r="L196" s="254"/>
      <c r="M196" s="254"/>
      <c r="N196" s="254"/>
      <c r="O196" s="254"/>
      <c r="P196" s="254"/>
      <c r="Q196" s="254"/>
      <c r="R196" s="254"/>
      <c r="S196" s="254"/>
    </row>
    <row r="197" spans="1:19" s="4" customFormat="1" ht="39.75" customHeight="1">
      <c r="A197" s="42"/>
      <c r="B197" s="64"/>
      <c r="C197" s="123" t="s">
        <v>55</v>
      </c>
      <c r="D197" s="128" t="s">
        <v>235</v>
      </c>
      <c r="E197" s="129" t="s">
        <v>12</v>
      </c>
      <c r="F197" s="129" t="s">
        <v>12</v>
      </c>
      <c r="G197" s="130" t="s">
        <v>237</v>
      </c>
      <c r="H197" s="129" t="s">
        <v>276</v>
      </c>
      <c r="I197" s="131"/>
      <c r="J197" s="145">
        <f>J199</f>
        <v>1</v>
      </c>
      <c r="K197" s="253"/>
      <c r="L197" s="254"/>
      <c r="M197" s="254"/>
      <c r="N197" s="254"/>
      <c r="O197" s="254"/>
      <c r="P197" s="254"/>
      <c r="Q197" s="254"/>
      <c r="R197" s="254"/>
      <c r="S197" s="254"/>
    </row>
    <row r="198" spans="1:19" s="4" customFormat="1" ht="42.75" customHeight="1" hidden="1">
      <c r="A198" s="42"/>
      <c r="B198" s="64"/>
      <c r="C198" s="168" t="s">
        <v>238</v>
      </c>
      <c r="D198" s="128" t="s">
        <v>235</v>
      </c>
      <c r="E198" s="129" t="s">
        <v>12</v>
      </c>
      <c r="F198" s="129" t="s">
        <v>12</v>
      </c>
      <c r="G198" s="130" t="s">
        <v>239</v>
      </c>
      <c r="H198" s="129"/>
      <c r="I198" s="131"/>
      <c r="J198" s="152"/>
      <c r="K198" s="253"/>
      <c r="L198" s="254"/>
      <c r="M198" s="254"/>
      <c r="N198" s="254"/>
      <c r="O198" s="254"/>
      <c r="P198" s="254"/>
      <c r="Q198" s="254"/>
      <c r="R198" s="254"/>
      <c r="S198" s="254"/>
    </row>
    <row r="199" spans="1:19" s="4" customFormat="1" ht="20.25" customHeight="1">
      <c r="A199" s="42"/>
      <c r="B199" s="64"/>
      <c r="C199" s="121" t="s">
        <v>384</v>
      </c>
      <c r="D199" s="128" t="s">
        <v>235</v>
      </c>
      <c r="E199" s="129" t="s">
        <v>12</v>
      </c>
      <c r="F199" s="129" t="s">
        <v>12</v>
      </c>
      <c r="G199" s="130"/>
      <c r="H199" s="129" t="s">
        <v>277</v>
      </c>
      <c r="I199" s="129"/>
      <c r="J199" s="145">
        <f>J200</f>
        <v>1</v>
      </c>
      <c r="K199" s="253"/>
      <c r="L199" s="254"/>
      <c r="M199" s="254"/>
      <c r="N199" s="254"/>
      <c r="O199" s="254"/>
      <c r="P199" s="254"/>
      <c r="Q199" s="254"/>
      <c r="R199" s="254"/>
      <c r="S199" s="254"/>
    </row>
    <row r="200" spans="1:19" s="4" customFormat="1" ht="40.5" customHeight="1">
      <c r="A200" s="42"/>
      <c r="B200" s="64"/>
      <c r="C200" s="123" t="s">
        <v>304</v>
      </c>
      <c r="D200" s="128" t="s">
        <v>235</v>
      </c>
      <c r="E200" s="129" t="s">
        <v>12</v>
      </c>
      <c r="F200" s="129" t="s">
        <v>12</v>
      </c>
      <c r="G200" s="130"/>
      <c r="H200" s="129" t="s">
        <v>303</v>
      </c>
      <c r="I200" s="129"/>
      <c r="J200" s="145">
        <f>J201</f>
        <v>1</v>
      </c>
      <c r="K200" s="253"/>
      <c r="L200" s="254"/>
      <c r="M200" s="254"/>
      <c r="N200" s="254"/>
      <c r="O200" s="254"/>
      <c r="P200" s="254"/>
      <c r="Q200" s="254"/>
      <c r="R200" s="254"/>
      <c r="S200" s="254"/>
    </row>
    <row r="201" spans="1:19" s="4" customFormat="1" ht="20.25" customHeight="1">
      <c r="A201" s="42"/>
      <c r="B201" s="64"/>
      <c r="C201" s="123" t="s">
        <v>140</v>
      </c>
      <c r="D201" s="128" t="s">
        <v>235</v>
      </c>
      <c r="E201" s="129" t="s">
        <v>12</v>
      </c>
      <c r="F201" s="129" t="s">
        <v>12</v>
      </c>
      <c r="G201" s="130" t="s">
        <v>10</v>
      </c>
      <c r="H201" s="129" t="s">
        <v>305</v>
      </c>
      <c r="I201" s="131"/>
      <c r="J201" s="145">
        <f>J202</f>
        <v>1</v>
      </c>
      <c r="K201" s="253"/>
      <c r="L201" s="254"/>
      <c r="M201" s="254"/>
      <c r="N201" s="254"/>
      <c r="O201" s="254"/>
      <c r="P201" s="254"/>
      <c r="Q201" s="254"/>
      <c r="R201" s="254"/>
      <c r="S201" s="254"/>
    </row>
    <row r="202" spans="1:19" s="4" customFormat="1" ht="37.5" customHeight="1">
      <c r="A202" s="42"/>
      <c r="B202" s="64"/>
      <c r="C202" s="121" t="s">
        <v>348</v>
      </c>
      <c r="D202" s="128" t="s">
        <v>235</v>
      </c>
      <c r="E202" s="129" t="s">
        <v>12</v>
      </c>
      <c r="F202" s="129" t="s">
        <v>12</v>
      </c>
      <c r="G202" s="130" t="s">
        <v>10</v>
      </c>
      <c r="H202" s="129" t="s">
        <v>305</v>
      </c>
      <c r="I202" s="131" t="s">
        <v>101</v>
      </c>
      <c r="J202" s="152">
        <v>1</v>
      </c>
      <c r="K202" s="253"/>
      <c r="L202" s="265"/>
      <c r="M202" s="254"/>
      <c r="N202" s="254"/>
      <c r="O202" s="254"/>
      <c r="P202" s="254"/>
      <c r="Q202" s="254"/>
      <c r="R202" s="254"/>
      <c r="S202" s="254"/>
    </row>
    <row r="203" spans="1:19" s="4" customFormat="1" ht="39.75" customHeight="1" hidden="1">
      <c r="A203" s="42"/>
      <c r="B203" s="64"/>
      <c r="C203" s="121" t="s">
        <v>73</v>
      </c>
      <c r="D203" s="128" t="s">
        <v>235</v>
      </c>
      <c r="E203" s="129" t="s">
        <v>12</v>
      </c>
      <c r="F203" s="129" t="s">
        <v>12</v>
      </c>
      <c r="G203" s="130"/>
      <c r="H203" s="129" t="s">
        <v>21</v>
      </c>
      <c r="I203" s="131"/>
      <c r="J203" s="148">
        <f>J204</f>
        <v>0</v>
      </c>
      <c r="K203" s="253"/>
      <c r="L203" s="254"/>
      <c r="M203" s="254"/>
      <c r="N203" s="254"/>
      <c r="O203" s="254"/>
      <c r="P203" s="254"/>
      <c r="Q203" s="254"/>
      <c r="R203" s="254"/>
      <c r="S203" s="254"/>
    </row>
    <row r="204" spans="1:19" s="4" customFormat="1" ht="56.25" customHeight="1" hidden="1">
      <c r="A204" s="42"/>
      <c r="B204" s="64"/>
      <c r="C204" s="123" t="s">
        <v>50</v>
      </c>
      <c r="D204" s="128" t="s">
        <v>235</v>
      </c>
      <c r="E204" s="129" t="s">
        <v>12</v>
      </c>
      <c r="F204" s="129" t="s">
        <v>12</v>
      </c>
      <c r="G204" s="130"/>
      <c r="H204" s="129" t="s">
        <v>76</v>
      </c>
      <c r="I204" s="131"/>
      <c r="J204" s="148">
        <f>J205</f>
        <v>0</v>
      </c>
      <c r="K204" s="253"/>
      <c r="L204" s="254"/>
      <c r="M204" s="254"/>
      <c r="N204" s="254"/>
      <c r="O204" s="254"/>
      <c r="P204" s="254"/>
      <c r="Q204" s="254"/>
      <c r="R204" s="254"/>
      <c r="S204" s="254"/>
    </row>
    <row r="205" spans="1:19" s="4" customFormat="1" ht="20.25" customHeight="1" hidden="1">
      <c r="A205" s="42"/>
      <c r="B205" s="64"/>
      <c r="C205" s="123" t="s">
        <v>70</v>
      </c>
      <c r="D205" s="128" t="s">
        <v>235</v>
      </c>
      <c r="E205" s="129" t="s">
        <v>12</v>
      </c>
      <c r="F205" s="129" t="s">
        <v>12</v>
      </c>
      <c r="G205" s="130"/>
      <c r="H205" s="129" t="s">
        <v>77</v>
      </c>
      <c r="I205" s="131"/>
      <c r="J205" s="145">
        <f>J206</f>
        <v>0</v>
      </c>
      <c r="K205" s="253"/>
      <c r="L205" s="254"/>
      <c r="M205" s="254"/>
      <c r="N205" s="254"/>
      <c r="O205" s="254"/>
      <c r="P205" s="254"/>
      <c r="Q205" s="254"/>
      <c r="R205" s="254"/>
      <c r="S205" s="254"/>
    </row>
    <row r="206" spans="1:19" s="4" customFormat="1" ht="20.25" customHeight="1" hidden="1">
      <c r="A206" s="42"/>
      <c r="B206" s="64"/>
      <c r="C206" s="121" t="s">
        <v>102</v>
      </c>
      <c r="D206" s="128" t="s">
        <v>235</v>
      </c>
      <c r="E206" s="129" t="s">
        <v>12</v>
      </c>
      <c r="F206" s="129" t="s">
        <v>12</v>
      </c>
      <c r="G206" s="130"/>
      <c r="H206" s="129" t="s">
        <v>77</v>
      </c>
      <c r="I206" s="131" t="s">
        <v>101</v>
      </c>
      <c r="J206" s="145"/>
      <c r="K206" s="253"/>
      <c r="L206" s="254"/>
      <c r="M206" s="254"/>
      <c r="N206" s="254"/>
      <c r="O206" s="254"/>
      <c r="P206" s="254"/>
      <c r="Q206" s="254"/>
      <c r="R206" s="254"/>
      <c r="S206" s="254"/>
    </row>
    <row r="207" spans="1:19" s="4" customFormat="1" ht="21.75" customHeight="1">
      <c r="A207" s="43"/>
      <c r="B207" s="65">
        <v>8</v>
      </c>
      <c r="C207" s="163" t="s">
        <v>150</v>
      </c>
      <c r="D207" s="126" t="s">
        <v>235</v>
      </c>
      <c r="E207" s="127" t="s">
        <v>163</v>
      </c>
      <c r="F207" s="127"/>
      <c r="G207" s="127"/>
      <c r="H207" s="127"/>
      <c r="I207" s="127"/>
      <c r="J207" s="297">
        <f>J208</f>
        <v>5671.942690000001</v>
      </c>
      <c r="K207" s="253"/>
      <c r="L207" s="254"/>
      <c r="M207" s="254"/>
      <c r="N207" s="254"/>
      <c r="O207" s="254"/>
      <c r="P207" s="254"/>
      <c r="Q207" s="254"/>
      <c r="R207" s="254"/>
      <c r="S207" s="254"/>
    </row>
    <row r="208" spans="1:19" s="4" customFormat="1" ht="22.5" customHeight="1">
      <c r="A208" s="43"/>
      <c r="B208" s="110"/>
      <c r="C208" s="121" t="s">
        <v>217</v>
      </c>
      <c r="D208" s="128" t="s">
        <v>235</v>
      </c>
      <c r="E208" s="129" t="s">
        <v>163</v>
      </c>
      <c r="F208" s="129" t="s">
        <v>168</v>
      </c>
      <c r="G208" s="129"/>
      <c r="H208" s="129"/>
      <c r="I208" s="131"/>
      <c r="J208" s="139">
        <f>J209</f>
        <v>5671.942690000001</v>
      </c>
      <c r="K208" s="253"/>
      <c r="L208" s="254"/>
      <c r="M208" s="254"/>
      <c r="N208" s="254"/>
      <c r="O208" s="254"/>
      <c r="P208" s="254"/>
      <c r="Q208" s="254"/>
      <c r="R208" s="254"/>
      <c r="S208" s="254"/>
    </row>
    <row r="209" spans="1:19" s="4" customFormat="1" ht="36.75" customHeight="1">
      <c r="A209" s="43"/>
      <c r="B209" s="110"/>
      <c r="C209" s="123" t="s">
        <v>53</v>
      </c>
      <c r="D209" s="128" t="s">
        <v>235</v>
      </c>
      <c r="E209" s="129" t="s">
        <v>163</v>
      </c>
      <c r="F209" s="129" t="s">
        <v>168</v>
      </c>
      <c r="G209" s="129" t="s">
        <v>151</v>
      </c>
      <c r="H209" s="129" t="s">
        <v>268</v>
      </c>
      <c r="I209" s="131"/>
      <c r="J209" s="218">
        <f>J210</f>
        <v>5671.942690000001</v>
      </c>
      <c r="K209" s="253"/>
      <c r="L209" s="254"/>
      <c r="M209" s="254"/>
      <c r="N209" s="254"/>
      <c r="O209" s="254"/>
      <c r="P209" s="254"/>
      <c r="Q209" s="254"/>
      <c r="R209" s="254"/>
      <c r="S209" s="254"/>
    </row>
    <row r="210" spans="1:19" s="4" customFormat="1" ht="26.25" customHeight="1">
      <c r="A210" s="43"/>
      <c r="B210" s="110"/>
      <c r="C210" s="121" t="s">
        <v>384</v>
      </c>
      <c r="D210" s="128" t="s">
        <v>235</v>
      </c>
      <c r="E210" s="129" t="s">
        <v>163</v>
      </c>
      <c r="F210" s="129" t="s">
        <v>168</v>
      </c>
      <c r="G210" s="129" t="s">
        <v>28</v>
      </c>
      <c r="H210" s="129" t="s">
        <v>269</v>
      </c>
      <c r="I210" s="131"/>
      <c r="J210" s="218">
        <f>J211+J224+J227</f>
        <v>5671.942690000001</v>
      </c>
      <c r="K210" s="253"/>
      <c r="L210" s="254"/>
      <c r="M210" s="254"/>
      <c r="N210" s="254"/>
      <c r="O210" s="254"/>
      <c r="P210" s="254"/>
      <c r="Q210" s="254"/>
      <c r="R210" s="254"/>
      <c r="S210" s="254"/>
    </row>
    <row r="211" spans="1:19" s="4" customFormat="1" ht="23.25" customHeight="1">
      <c r="A211" s="43"/>
      <c r="B211" s="110"/>
      <c r="C211" s="121" t="s">
        <v>294</v>
      </c>
      <c r="D211" s="128" t="s">
        <v>235</v>
      </c>
      <c r="E211" s="129" t="s">
        <v>163</v>
      </c>
      <c r="F211" s="129" t="s">
        <v>168</v>
      </c>
      <c r="G211" s="129"/>
      <c r="H211" s="129" t="s">
        <v>270</v>
      </c>
      <c r="I211" s="131"/>
      <c r="J211" s="218">
        <f>J212+J222+J216+J218+J220</f>
        <v>5439.84269</v>
      </c>
      <c r="K211" s="253"/>
      <c r="L211" s="254"/>
      <c r="M211" s="254"/>
      <c r="N211" s="254"/>
      <c r="O211" s="254"/>
      <c r="P211" s="254"/>
      <c r="Q211" s="254"/>
      <c r="R211" s="254"/>
      <c r="S211" s="254"/>
    </row>
    <row r="212" spans="1:19" s="4" customFormat="1" ht="56.25" customHeight="1">
      <c r="A212" s="43"/>
      <c r="B212" s="110"/>
      <c r="C212" s="160" t="s">
        <v>141</v>
      </c>
      <c r="D212" s="128" t="s">
        <v>235</v>
      </c>
      <c r="E212" s="129" t="s">
        <v>163</v>
      </c>
      <c r="F212" s="129" t="s">
        <v>168</v>
      </c>
      <c r="G212" s="129" t="s">
        <v>188</v>
      </c>
      <c r="H212" s="129" t="s">
        <v>271</v>
      </c>
      <c r="I212" s="131"/>
      <c r="J212" s="218">
        <f>J213+J214+J215</f>
        <v>2641.54269</v>
      </c>
      <c r="K212" s="253"/>
      <c r="L212" s="254"/>
      <c r="M212" s="254"/>
      <c r="N212" s="254"/>
      <c r="O212" s="254"/>
      <c r="P212" s="254"/>
      <c r="Q212" s="254"/>
      <c r="R212" s="254"/>
      <c r="S212" s="254"/>
    </row>
    <row r="213" spans="1:19" s="4" customFormat="1" ht="55.5" customHeight="1">
      <c r="A213" s="43"/>
      <c r="B213" s="110"/>
      <c r="C213" s="140" t="s">
        <v>99</v>
      </c>
      <c r="D213" s="128" t="s">
        <v>235</v>
      </c>
      <c r="E213" s="129" t="s">
        <v>163</v>
      </c>
      <c r="F213" s="129" t="s">
        <v>168</v>
      </c>
      <c r="G213" s="129" t="s">
        <v>188</v>
      </c>
      <c r="H213" s="129" t="s">
        <v>271</v>
      </c>
      <c r="I213" s="131" t="s">
        <v>100</v>
      </c>
      <c r="J213" s="298">
        <f>1468.4-159.4</f>
        <v>1309</v>
      </c>
      <c r="K213" s="266"/>
      <c r="L213" s="267"/>
      <c r="M213" s="254"/>
      <c r="N213" s="254"/>
      <c r="O213" s="254"/>
      <c r="P213" s="254"/>
      <c r="Q213" s="254"/>
      <c r="R213" s="254"/>
      <c r="S213" s="254"/>
    </row>
    <row r="214" spans="1:19" s="4" customFormat="1" ht="38.25" customHeight="1">
      <c r="A214" s="43"/>
      <c r="B214" s="110"/>
      <c r="C214" s="121" t="s">
        <v>348</v>
      </c>
      <c r="D214" s="128" t="s">
        <v>235</v>
      </c>
      <c r="E214" s="129" t="s">
        <v>163</v>
      </c>
      <c r="F214" s="129" t="s">
        <v>168</v>
      </c>
      <c r="G214" s="129" t="s">
        <v>188</v>
      </c>
      <c r="H214" s="129" t="s">
        <v>271</v>
      </c>
      <c r="I214" s="131" t="s">
        <v>101</v>
      </c>
      <c r="J214" s="218">
        <f>624.6+416.14269+280</f>
        <v>1320.74269</v>
      </c>
      <c r="K214" s="274"/>
      <c r="L214" s="275"/>
      <c r="M214" s="276"/>
      <c r="N214" s="254"/>
      <c r="O214" s="254"/>
      <c r="P214" s="254"/>
      <c r="Q214" s="254"/>
      <c r="R214" s="254"/>
      <c r="S214" s="254"/>
    </row>
    <row r="215" spans="1:19" s="4" customFormat="1" ht="23.25" customHeight="1">
      <c r="A215" s="43"/>
      <c r="B215" s="110"/>
      <c r="C215" s="121" t="s">
        <v>104</v>
      </c>
      <c r="D215" s="128" t="s">
        <v>235</v>
      </c>
      <c r="E215" s="129" t="s">
        <v>163</v>
      </c>
      <c r="F215" s="129" t="s">
        <v>168</v>
      </c>
      <c r="G215" s="129" t="s">
        <v>188</v>
      </c>
      <c r="H215" s="129" t="s">
        <v>271</v>
      </c>
      <c r="I215" s="131" t="s">
        <v>103</v>
      </c>
      <c r="J215" s="298">
        <v>11.8</v>
      </c>
      <c r="K215" s="266"/>
      <c r="L215" s="267"/>
      <c r="M215" s="254"/>
      <c r="N215" s="254"/>
      <c r="O215" s="254"/>
      <c r="P215" s="254"/>
      <c r="Q215" s="254"/>
      <c r="R215" s="254"/>
      <c r="S215" s="254"/>
    </row>
    <row r="216" spans="1:19" s="4" customFormat="1" ht="23.25" customHeight="1" hidden="1">
      <c r="A216" s="43"/>
      <c r="B216" s="110"/>
      <c r="C216" s="121" t="s">
        <v>142</v>
      </c>
      <c r="D216" s="128" t="s">
        <v>235</v>
      </c>
      <c r="E216" s="129" t="s">
        <v>163</v>
      </c>
      <c r="F216" s="129" t="s">
        <v>168</v>
      </c>
      <c r="G216" s="129" t="s">
        <v>188</v>
      </c>
      <c r="H216" s="129" t="s">
        <v>272</v>
      </c>
      <c r="I216" s="131"/>
      <c r="J216" s="298">
        <f>J217</f>
        <v>0</v>
      </c>
      <c r="K216" s="253"/>
      <c r="L216" s="261"/>
      <c r="M216" s="254"/>
      <c r="N216" s="254"/>
      <c r="O216" s="254"/>
      <c r="P216" s="254"/>
      <c r="Q216" s="254"/>
      <c r="R216" s="254"/>
      <c r="S216" s="254"/>
    </row>
    <row r="217" spans="1:19" s="4" customFormat="1" ht="41.25" customHeight="1" hidden="1">
      <c r="A217" s="43"/>
      <c r="B217" s="110"/>
      <c r="C217" s="121" t="s">
        <v>348</v>
      </c>
      <c r="D217" s="128" t="s">
        <v>235</v>
      </c>
      <c r="E217" s="129" t="s">
        <v>163</v>
      </c>
      <c r="F217" s="129" t="s">
        <v>168</v>
      </c>
      <c r="G217" s="129" t="s">
        <v>188</v>
      </c>
      <c r="H217" s="129" t="s">
        <v>272</v>
      </c>
      <c r="I217" s="131" t="s">
        <v>101</v>
      </c>
      <c r="J217" s="298">
        <f>300-300+750-750</f>
        <v>0</v>
      </c>
      <c r="K217" s="277"/>
      <c r="L217" s="278"/>
      <c r="M217" s="254"/>
      <c r="N217" s="254"/>
      <c r="O217" s="254"/>
      <c r="P217" s="254"/>
      <c r="Q217" s="254"/>
      <c r="R217" s="254"/>
      <c r="S217" s="254"/>
    </row>
    <row r="218" spans="1:19" s="4" customFormat="1" ht="39.75" customHeight="1" hidden="1">
      <c r="A218" s="43"/>
      <c r="B218" s="110"/>
      <c r="C218" s="121" t="s">
        <v>412</v>
      </c>
      <c r="D218" s="128" t="s">
        <v>235</v>
      </c>
      <c r="E218" s="129" t="s">
        <v>163</v>
      </c>
      <c r="F218" s="129" t="s">
        <v>168</v>
      </c>
      <c r="G218" s="129"/>
      <c r="H218" s="129" t="s">
        <v>392</v>
      </c>
      <c r="I218" s="131"/>
      <c r="J218" s="298">
        <f>J219</f>
        <v>0</v>
      </c>
      <c r="K218" s="253"/>
      <c r="L218" s="261"/>
      <c r="M218" s="254"/>
      <c r="N218" s="254"/>
      <c r="O218" s="254"/>
      <c r="P218" s="254"/>
      <c r="Q218" s="254"/>
      <c r="R218" s="254"/>
      <c r="S218" s="254"/>
    </row>
    <row r="219" spans="1:19" s="4" customFormat="1" ht="58.5" customHeight="1" hidden="1">
      <c r="A219" s="43"/>
      <c r="B219" s="110"/>
      <c r="C219" s="140" t="s">
        <v>99</v>
      </c>
      <c r="D219" s="128" t="s">
        <v>235</v>
      </c>
      <c r="E219" s="129" t="s">
        <v>163</v>
      </c>
      <c r="F219" s="129" t="s">
        <v>168</v>
      </c>
      <c r="G219" s="129"/>
      <c r="H219" s="129" t="s">
        <v>392</v>
      </c>
      <c r="I219" s="131" t="s">
        <v>100</v>
      </c>
      <c r="J219" s="298">
        <v>0</v>
      </c>
      <c r="K219" s="253"/>
      <c r="L219" s="261"/>
      <c r="M219" s="254"/>
      <c r="N219" s="254"/>
      <c r="O219" s="254"/>
      <c r="P219" s="254"/>
      <c r="Q219" s="254"/>
      <c r="R219" s="254"/>
      <c r="S219" s="254"/>
    </row>
    <row r="220" spans="1:19" s="4" customFormat="1" ht="39.75" customHeight="1">
      <c r="A220" s="43"/>
      <c r="B220" s="110"/>
      <c r="C220" s="121" t="s">
        <v>412</v>
      </c>
      <c r="D220" s="128" t="s">
        <v>235</v>
      </c>
      <c r="E220" s="129" t="s">
        <v>163</v>
      </c>
      <c r="F220" s="129" t="s">
        <v>168</v>
      </c>
      <c r="G220" s="129"/>
      <c r="H220" s="129" t="s">
        <v>393</v>
      </c>
      <c r="I220" s="131"/>
      <c r="J220" s="298">
        <f>J221</f>
        <v>2798.3</v>
      </c>
      <c r="K220" s="253"/>
      <c r="L220" s="261"/>
      <c r="M220" s="254"/>
      <c r="N220" s="254"/>
      <c r="O220" s="254"/>
      <c r="P220" s="254"/>
      <c r="Q220" s="254"/>
      <c r="R220" s="254"/>
      <c r="S220" s="254"/>
    </row>
    <row r="221" spans="1:19" s="4" customFormat="1" ht="57.75" customHeight="1">
      <c r="A221" s="43"/>
      <c r="B221" s="110"/>
      <c r="C221" s="140" t="s">
        <v>99</v>
      </c>
      <c r="D221" s="128" t="s">
        <v>235</v>
      </c>
      <c r="E221" s="129" t="s">
        <v>163</v>
      </c>
      <c r="F221" s="129" t="s">
        <v>168</v>
      </c>
      <c r="G221" s="129"/>
      <c r="H221" s="129" t="s">
        <v>393</v>
      </c>
      <c r="I221" s="131" t="s">
        <v>100</v>
      </c>
      <c r="J221" s="298">
        <f>940.5+1857.8</f>
        <v>2798.3</v>
      </c>
      <c r="K221" s="279"/>
      <c r="L221" s="261"/>
      <c r="M221" s="254"/>
      <c r="N221" s="254"/>
      <c r="O221" s="254"/>
      <c r="P221" s="254"/>
      <c r="Q221" s="254"/>
      <c r="R221" s="254"/>
      <c r="S221" s="254"/>
    </row>
    <row r="222" spans="1:19" s="4" customFormat="1" ht="19.5" customHeight="1" hidden="1">
      <c r="A222" s="43"/>
      <c r="B222" s="110"/>
      <c r="C222" s="121" t="s">
        <v>143</v>
      </c>
      <c r="D222" s="128" t="s">
        <v>235</v>
      </c>
      <c r="E222" s="129" t="s">
        <v>163</v>
      </c>
      <c r="F222" s="129" t="s">
        <v>168</v>
      </c>
      <c r="G222" s="129" t="s">
        <v>188</v>
      </c>
      <c r="H222" s="129" t="s">
        <v>273</v>
      </c>
      <c r="I222" s="131"/>
      <c r="J222" s="218">
        <f>J223</f>
        <v>0</v>
      </c>
      <c r="K222" s="253"/>
      <c r="L222" s="254"/>
      <c r="M222" s="254"/>
      <c r="N222" s="254"/>
      <c r="O222" s="254"/>
      <c r="P222" s="254"/>
      <c r="Q222" s="254"/>
      <c r="R222" s="254"/>
      <c r="S222" s="254"/>
    </row>
    <row r="223" spans="1:19" s="4" customFormat="1" ht="56.25" customHeight="1" hidden="1">
      <c r="A223" s="43"/>
      <c r="B223" s="110"/>
      <c r="C223" s="140" t="s">
        <v>99</v>
      </c>
      <c r="D223" s="128" t="s">
        <v>235</v>
      </c>
      <c r="E223" s="129" t="s">
        <v>163</v>
      </c>
      <c r="F223" s="129" t="s">
        <v>168</v>
      </c>
      <c r="G223" s="129" t="s">
        <v>188</v>
      </c>
      <c r="H223" s="129" t="s">
        <v>273</v>
      </c>
      <c r="I223" s="131" t="s">
        <v>100</v>
      </c>
      <c r="J223" s="218">
        <f>47-47</f>
        <v>0</v>
      </c>
      <c r="K223" s="266"/>
      <c r="L223" s="267"/>
      <c r="M223" s="254"/>
      <c r="N223" s="254"/>
      <c r="O223" s="254"/>
      <c r="P223" s="254"/>
      <c r="Q223" s="254"/>
      <c r="R223" s="254"/>
      <c r="S223" s="254"/>
    </row>
    <row r="224" spans="1:19" s="4" customFormat="1" ht="35.25" customHeight="1">
      <c r="A224" s="43"/>
      <c r="B224" s="110"/>
      <c r="C224" s="140" t="s">
        <v>296</v>
      </c>
      <c r="D224" s="128" t="s">
        <v>235</v>
      </c>
      <c r="E224" s="129" t="s">
        <v>163</v>
      </c>
      <c r="F224" s="129" t="s">
        <v>168</v>
      </c>
      <c r="G224" s="129"/>
      <c r="H224" s="129" t="s">
        <v>295</v>
      </c>
      <c r="I224" s="131"/>
      <c r="J224" s="218">
        <f>J225</f>
        <v>172.1</v>
      </c>
      <c r="K224" s="253"/>
      <c r="L224" s="261"/>
      <c r="M224" s="254"/>
      <c r="N224" s="254"/>
      <c r="O224" s="254"/>
      <c r="P224" s="254"/>
      <c r="Q224" s="254"/>
      <c r="R224" s="254"/>
      <c r="S224" s="254"/>
    </row>
    <row r="225" spans="1:19" s="4" customFormat="1" ht="22.5" customHeight="1">
      <c r="A225" s="43"/>
      <c r="B225" s="110"/>
      <c r="C225" s="140" t="s">
        <v>143</v>
      </c>
      <c r="D225" s="128" t="s">
        <v>235</v>
      </c>
      <c r="E225" s="129" t="s">
        <v>163</v>
      </c>
      <c r="F225" s="129" t="s">
        <v>168</v>
      </c>
      <c r="G225" s="129"/>
      <c r="H225" s="129" t="s">
        <v>297</v>
      </c>
      <c r="I225" s="131"/>
      <c r="J225" s="218">
        <f>J226</f>
        <v>172.1</v>
      </c>
      <c r="K225" s="253"/>
      <c r="L225" s="261"/>
      <c r="M225" s="254"/>
      <c r="N225" s="254"/>
      <c r="O225" s="254"/>
      <c r="P225" s="254"/>
      <c r="Q225" s="254"/>
      <c r="R225" s="254"/>
      <c r="S225" s="254"/>
    </row>
    <row r="226" spans="1:19" s="4" customFormat="1" ht="38.25" customHeight="1">
      <c r="A226" s="43"/>
      <c r="B226" s="110"/>
      <c r="C226" s="121" t="s">
        <v>348</v>
      </c>
      <c r="D226" s="128" t="s">
        <v>235</v>
      </c>
      <c r="E226" s="129" t="s">
        <v>163</v>
      </c>
      <c r="F226" s="129" t="s">
        <v>168</v>
      </c>
      <c r="G226" s="129" t="s">
        <v>188</v>
      </c>
      <c r="H226" s="129" t="s">
        <v>297</v>
      </c>
      <c r="I226" s="131" t="s">
        <v>101</v>
      </c>
      <c r="J226" s="218">
        <f>70+47.1+55</f>
        <v>172.1</v>
      </c>
      <c r="K226" s="262"/>
      <c r="L226" s="263"/>
      <c r="M226" s="254"/>
      <c r="N226" s="254"/>
      <c r="O226" s="254"/>
      <c r="P226" s="254"/>
      <c r="Q226" s="254"/>
      <c r="R226" s="254"/>
      <c r="S226" s="254"/>
    </row>
    <row r="227" spans="1:19" s="4" customFormat="1" ht="40.5" customHeight="1">
      <c r="A227" s="43"/>
      <c r="B227" s="110"/>
      <c r="C227" s="121" t="s">
        <v>299</v>
      </c>
      <c r="D227" s="128" t="s">
        <v>235</v>
      </c>
      <c r="E227" s="129" t="s">
        <v>163</v>
      </c>
      <c r="F227" s="129" t="s">
        <v>168</v>
      </c>
      <c r="G227" s="129"/>
      <c r="H227" s="129" t="s">
        <v>298</v>
      </c>
      <c r="I227" s="131"/>
      <c r="J227" s="218">
        <f>J228</f>
        <v>60</v>
      </c>
      <c r="K227" s="253"/>
      <c r="L227" s="261"/>
      <c r="M227" s="254"/>
      <c r="N227" s="254"/>
      <c r="O227" s="254"/>
      <c r="P227" s="254"/>
      <c r="Q227" s="254"/>
      <c r="R227" s="254"/>
      <c r="S227" s="254"/>
    </row>
    <row r="228" spans="1:19" s="4" customFormat="1" ht="36.75" customHeight="1">
      <c r="A228" s="43"/>
      <c r="B228" s="110"/>
      <c r="C228" s="123" t="s">
        <v>368</v>
      </c>
      <c r="D228" s="128" t="s">
        <v>235</v>
      </c>
      <c r="E228" s="129" t="s">
        <v>163</v>
      </c>
      <c r="F228" s="129" t="s">
        <v>168</v>
      </c>
      <c r="G228" s="129"/>
      <c r="H228" s="129" t="s">
        <v>300</v>
      </c>
      <c r="I228" s="129"/>
      <c r="J228" s="145">
        <f>J229</f>
        <v>60</v>
      </c>
      <c r="K228" s="253"/>
      <c r="L228" s="254"/>
      <c r="M228" s="254"/>
      <c r="N228" s="254"/>
      <c r="O228" s="254"/>
      <c r="P228" s="254"/>
      <c r="Q228" s="254"/>
      <c r="R228" s="254"/>
      <c r="S228" s="254"/>
    </row>
    <row r="229" spans="1:19" s="4" customFormat="1" ht="22.5" customHeight="1">
      <c r="A229" s="43"/>
      <c r="B229" s="110"/>
      <c r="C229" s="140" t="s">
        <v>106</v>
      </c>
      <c r="D229" s="128" t="s">
        <v>235</v>
      </c>
      <c r="E229" s="129" t="s">
        <v>163</v>
      </c>
      <c r="F229" s="129" t="s">
        <v>168</v>
      </c>
      <c r="G229" s="129"/>
      <c r="H229" s="129" t="s">
        <v>300</v>
      </c>
      <c r="I229" s="129" t="s">
        <v>105</v>
      </c>
      <c r="J229" s="145">
        <v>60</v>
      </c>
      <c r="K229" s="253"/>
      <c r="L229" s="254"/>
      <c r="M229" s="254"/>
      <c r="N229" s="254"/>
      <c r="O229" s="254"/>
      <c r="P229" s="254"/>
      <c r="Q229" s="254"/>
      <c r="R229" s="254"/>
      <c r="S229" s="254"/>
    </row>
    <row r="230" spans="1:19" s="4" customFormat="1" ht="281.25" hidden="1">
      <c r="A230" s="43"/>
      <c r="B230" s="110"/>
      <c r="C230" s="177" t="s">
        <v>42</v>
      </c>
      <c r="D230" s="126" t="s">
        <v>235</v>
      </c>
      <c r="E230" s="127" t="s">
        <v>163</v>
      </c>
      <c r="F230" s="127" t="s">
        <v>168</v>
      </c>
      <c r="G230" s="132" t="s">
        <v>5</v>
      </c>
      <c r="H230" s="127" t="s">
        <v>40</v>
      </c>
      <c r="I230" s="133" t="s">
        <v>41</v>
      </c>
      <c r="J230" s="145" t="s">
        <v>42</v>
      </c>
      <c r="K230" s="253"/>
      <c r="L230" s="254"/>
      <c r="M230" s="254"/>
      <c r="N230" s="254"/>
      <c r="O230" s="254"/>
      <c r="P230" s="254"/>
      <c r="Q230" s="254"/>
      <c r="R230" s="254"/>
      <c r="S230" s="254"/>
    </row>
    <row r="231" spans="1:19" s="4" customFormat="1" ht="281.25" hidden="1">
      <c r="A231" s="43"/>
      <c r="B231" s="110"/>
      <c r="C231" s="168" t="s">
        <v>13</v>
      </c>
      <c r="D231" s="126" t="s">
        <v>235</v>
      </c>
      <c r="E231" s="127" t="s">
        <v>163</v>
      </c>
      <c r="F231" s="127" t="s">
        <v>168</v>
      </c>
      <c r="G231" s="132" t="s">
        <v>247</v>
      </c>
      <c r="H231" s="127" t="s">
        <v>43</v>
      </c>
      <c r="I231" s="133" t="s">
        <v>44</v>
      </c>
      <c r="J231" s="145" t="s">
        <v>42</v>
      </c>
      <c r="K231" s="253"/>
      <c r="L231" s="254"/>
      <c r="M231" s="254"/>
      <c r="N231" s="254"/>
      <c r="O231" s="254"/>
      <c r="P231" s="254"/>
      <c r="Q231" s="254"/>
      <c r="R231" s="254"/>
      <c r="S231" s="254"/>
    </row>
    <row r="232" spans="1:19" s="4" customFormat="1" ht="24.75" customHeight="1" hidden="1">
      <c r="A232" s="43"/>
      <c r="B232" s="110"/>
      <c r="C232" s="124" t="s">
        <v>145</v>
      </c>
      <c r="D232" s="128" t="s">
        <v>235</v>
      </c>
      <c r="E232" s="129" t="s">
        <v>163</v>
      </c>
      <c r="F232" s="129" t="s">
        <v>168</v>
      </c>
      <c r="G232" s="129" t="s">
        <v>172</v>
      </c>
      <c r="H232" s="129" t="s">
        <v>144</v>
      </c>
      <c r="I232" s="131"/>
      <c r="J232" s="145">
        <f>J233</f>
        <v>0</v>
      </c>
      <c r="K232" s="253"/>
      <c r="L232" s="254"/>
      <c r="M232" s="254"/>
      <c r="N232" s="254"/>
      <c r="O232" s="254"/>
      <c r="P232" s="254"/>
      <c r="Q232" s="254"/>
      <c r="R232" s="254"/>
      <c r="S232" s="254"/>
    </row>
    <row r="233" spans="1:19" s="4" customFormat="1" ht="63" customHeight="1" hidden="1">
      <c r="A233" s="43"/>
      <c r="B233" s="110"/>
      <c r="C233" s="160" t="s">
        <v>141</v>
      </c>
      <c r="D233" s="128" t="s">
        <v>235</v>
      </c>
      <c r="E233" s="129" t="s">
        <v>163</v>
      </c>
      <c r="F233" s="129" t="s">
        <v>168</v>
      </c>
      <c r="G233" s="129" t="s">
        <v>189</v>
      </c>
      <c r="H233" s="129" t="s">
        <v>146</v>
      </c>
      <c r="I233" s="131"/>
      <c r="J233" s="218">
        <f>J234+J235</f>
        <v>0</v>
      </c>
      <c r="K233" s="253"/>
      <c r="L233" s="254"/>
      <c r="M233" s="254"/>
      <c r="N233" s="254"/>
      <c r="O233" s="254"/>
      <c r="P233" s="254"/>
      <c r="Q233" s="254"/>
      <c r="R233" s="254"/>
      <c r="S233" s="254"/>
    </row>
    <row r="234" spans="1:19" s="4" customFormat="1" ht="57" customHeight="1" hidden="1">
      <c r="A234" s="43"/>
      <c r="B234" s="110"/>
      <c r="C234" s="140" t="s">
        <v>99</v>
      </c>
      <c r="D234" s="128" t="s">
        <v>235</v>
      </c>
      <c r="E234" s="129" t="s">
        <v>163</v>
      </c>
      <c r="F234" s="129" t="s">
        <v>168</v>
      </c>
      <c r="G234" s="129" t="s">
        <v>189</v>
      </c>
      <c r="H234" s="129" t="s">
        <v>146</v>
      </c>
      <c r="I234" s="133" t="s">
        <v>100</v>
      </c>
      <c r="J234" s="299"/>
      <c r="K234" s="253"/>
      <c r="L234" s="254"/>
      <c r="M234" s="254"/>
      <c r="N234" s="254"/>
      <c r="O234" s="254"/>
      <c r="P234" s="254"/>
      <c r="Q234" s="254"/>
      <c r="R234" s="254"/>
      <c r="S234" s="254"/>
    </row>
    <row r="235" spans="1:19" s="4" customFormat="1" ht="21" customHeight="1" hidden="1">
      <c r="A235" s="43"/>
      <c r="B235" s="110"/>
      <c r="C235" s="121" t="s">
        <v>102</v>
      </c>
      <c r="D235" s="128" t="s">
        <v>235</v>
      </c>
      <c r="E235" s="129" t="s">
        <v>163</v>
      </c>
      <c r="F235" s="129" t="s">
        <v>168</v>
      </c>
      <c r="G235" s="129" t="s">
        <v>189</v>
      </c>
      <c r="H235" s="129" t="s">
        <v>146</v>
      </c>
      <c r="I235" s="133" t="s">
        <v>101</v>
      </c>
      <c r="J235" s="299"/>
      <c r="K235" s="253"/>
      <c r="L235" s="280"/>
      <c r="M235" s="254"/>
      <c r="N235" s="254"/>
      <c r="O235" s="254"/>
      <c r="P235" s="254"/>
      <c r="Q235" s="254"/>
      <c r="R235" s="254"/>
      <c r="S235" s="254"/>
    </row>
    <row r="236" spans="1:19" s="4" customFormat="1" ht="18.75" hidden="1">
      <c r="A236" s="43"/>
      <c r="B236" s="110"/>
      <c r="C236" s="121" t="s">
        <v>227</v>
      </c>
      <c r="D236" s="128" t="s">
        <v>235</v>
      </c>
      <c r="E236" s="129" t="s">
        <v>163</v>
      </c>
      <c r="F236" s="129" t="s">
        <v>168</v>
      </c>
      <c r="G236" s="129" t="s">
        <v>189</v>
      </c>
      <c r="H236" s="129" t="s">
        <v>29</v>
      </c>
      <c r="I236" s="133" t="s">
        <v>226</v>
      </c>
      <c r="J236" s="299"/>
      <c r="K236" s="253"/>
      <c r="L236" s="254"/>
      <c r="M236" s="254"/>
      <c r="N236" s="254"/>
      <c r="O236" s="254"/>
      <c r="P236" s="254"/>
      <c r="Q236" s="254"/>
      <c r="R236" s="254"/>
      <c r="S236" s="254"/>
    </row>
    <row r="237" spans="1:19" s="4" customFormat="1" ht="18.75" hidden="1">
      <c r="A237" s="43"/>
      <c r="B237" s="110"/>
      <c r="C237" s="121" t="s">
        <v>52</v>
      </c>
      <c r="D237" s="128" t="s">
        <v>235</v>
      </c>
      <c r="E237" s="129" t="s">
        <v>163</v>
      </c>
      <c r="F237" s="129" t="s">
        <v>168</v>
      </c>
      <c r="G237" s="129" t="s">
        <v>189</v>
      </c>
      <c r="H237" s="129" t="s">
        <v>68</v>
      </c>
      <c r="I237" s="133"/>
      <c r="J237" s="299"/>
      <c r="K237" s="253"/>
      <c r="L237" s="254"/>
      <c r="M237" s="254"/>
      <c r="N237" s="254"/>
      <c r="O237" s="254"/>
      <c r="P237" s="254"/>
      <c r="Q237" s="254"/>
      <c r="R237" s="254"/>
      <c r="S237" s="254"/>
    </row>
    <row r="238" spans="1:19" s="4" customFormat="1" ht="21" customHeight="1" hidden="1">
      <c r="A238" s="43"/>
      <c r="B238" s="110"/>
      <c r="C238" s="121" t="s">
        <v>225</v>
      </c>
      <c r="D238" s="128" t="s">
        <v>235</v>
      </c>
      <c r="E238" s="129" t="s">
        <v>163</v>
      </c>
      <c r="F238" s="129" t="s">
        <v>168</v>
      </c>
      <c r="G238" s="129" t="s">
        <v>189</v>
      </c>
      <c r="H238" s="129" t="s">
        <v>68</v>
      </c>
      <c r="I238" s="133" t="s">
        <v>224</v>
      </c>
      <c r="J238" s="299"/>
      <c r="K238" s="253"/>
      <c r="L238" s="254"/>
      <c r="M238" s="254"/>
      <c r="N238" s="254"/>
      <c r="O238" s="254"/>
      <c r="P238" s="254"/>
      <c r="Q238" s="254"/>
      <c r="R238" s="254"/>
      <c r="S238" s="254"/>
    </row>
    <row r="239" spans="1:19" s="63" customFormat="1" ht="281.25" hidden="1">
      <c r="A239" s="62"/>
      <c r="B239" s="111"/>
      <c r="C239" s="168" t="s">
        <v>4</v>
      </c>
      <c r="D239" s="126" t="s">
        <v>235</v>
      </c>
      <c r="E239" s="127" t="s">
        <v>163</v>
      </c>
      <c r="F239" s="127" t="s">
        <v>168</v>
      </c>
      <c r="G239" s="132" t="s">
        <v>5</v>
      </c>
      <c r="H239" s="127" t="s">
        <v>45</v>
      </c>
      <c r="I239" s="131" t="s">
        <v>41</v>
      </c>
      <c r="J239" s="145" t="s">
        <v>42</v>
      </c>
      <c r="K239" s="281"/>
      <c r="L239" s="282"/>
      <c r="M239" s="282"/>
      <c r="N239" s="282"/>
      <c r="O239" s="282"/>
      <c r="P239" s="282"/>
      <c r="Q239" s="282"/>
      <c r="R239" s="282"/>
      <c r="S239" s="282"/>
    </row>
    <row r="240" spans="1:19" s="63" customFormat="1" ht="18.75" hidden="1">
      <c r="A240" s="62"/>
      <c r="B240" s="111"/>
      <c r="C240" s="168" t="s">
        <v>251</v>
      </c>
      <c r="D240" s="134" t="s">
        <v>235</v>
      </c>
      <c r="E240" s="131" t="s">
        <v>163</v>
      </c>
      <c r="F240" s="131" t="s">
        <v>168</v>
      </c>
      <c r="G240" s="132" t="s">
        <v>5</v>
      </c>
      <c r="H240" s="127" t="s">
        <v>250</v>
      </c>
      <c r="I240" s="131"/>
      <c r="J240" s="145"/>
      <c r="K240" s="281"/>
      <c r="L240" s="282"/>
      <c r="M240" s="282"/>
      <c r="N240" s="282"/>
      <c r="O240" s="282"/>
      <c r="P240" s="282"/>
      <c r="Q240" s="282"/>
      <c r="R240" s="282"/>
      <c r="S240" s="282"/>
    </row>
    <row r="241" spans="1:19" s="63" customFormat="1" ht="18.75" hidden="1">
      <c r="A241" s="62"/>
      <c r="B241" s="111"/>
      <c r="C241" s="168"/>
      <c r="D241" s="134"/>
      <c r="E241" s="131"/>
      <c r="F241" s="131"/>
      <c r="G241" s="132"/>
      <c r="H241" s="127"/>
      <c r="I241" s="131"/>
      <c r="J241" s="145"/>
      <c r="K241" s="281"/>
      <c r="L241" s="282"/>
      <c r="M241" s="282"/>
      <c r="N241" s="282"/>
      <c r="O241" s="282"/>
      <c r="P241" s="282"/>
      <c r="Q241" s="282"/>
      <c r="R241" s="282"/>
      <c r="S241" s="282"/>
    </row>
    <row r="242" spans="1:19" s="63" customFormat="1" ht="18.75" hidden="1">
      <c r="A242" s="62"/>
      <c r="B242" s="111"/>
      <c r="C242" s="168" t="s">
        <v>236</v>
      </c>
      <c r="D242" s="134" t="s">
        <v>235</v>
      </c>
      <c r="E242" s="131" t="s">
        <v>163</v>
      </c>
      <c r="F242" s="131" t="s">
        <v>168</v>
      </c>
      <c r="G242" s="132" t="s">
        <v>237</v>
      </c>
      <c r="H242" s="127"/>
      <c r="I242" s="131"/>
      <c r="J242" s="145"/>
      <c r="K242" s="281"/>
      <c r="L242" s="282"/>
      <c r="M242" s="282"/>
      <c r="N242" s="282"/>
      <c r="O242" s="282"/>
      <c r="P242" s="282"/>
      <c r="Q242" s="282"/>
      <c r="R242" s="282"/>
      <c r="S242" s="282"/>
    </row>
    <row r="243" spans="1:19" s="63" customFormat="1" ht="37.5" hidden="1">
      <c r="A243" s="62"/>
      <c r="B243" s="111"/>
      <c r="C243" s="168" t="s">
        <v>238</v>
      </c>
      <c r="D243" s="134" t="s">
        <v>235</v>
      </c>
      <c r="E243" s="131" t="s">
        <v>163</v>
      </c>
      <c r="F243" s="131" t="s">
        <v>168</v>
      </c>
      <c r="G243" s="132" t="s">
        <v>239</v>
      </c>
      <c r="H243" s="127"/>
      <c r="I243" s="131"/>
      <c r="J243" s="145"/>
      <c r="K243" s="281"/>
      <c r="L243" s="282"/>
      <c r="M243" s="282"/>
      <c r="N243" s="282"/>
      <c r="O243" s="282"/>
      <c r="P243" s="282"/>
      <c r="Q243" s="282"/>
      <c r="R243" s="282"/>
      <c r="S243" s="282"/>
    </row>
    <row r="244" spans="1:19" s="63" customFormat="1" ht="281.25" hidden="1">
      <c r="A244" s="62"/>
      <c r="B244" s="111"/>
      <c r="C244" s="168" t="s">
        <v>13</v>
      </c>
      <c r="D244" s="126" t="s">
        <v>235</v>
      </c>
      <c r="E244" s="127" t="s">
        <v>163</v>
      </c>
      <c r="F244" s="127" t="s">
        <v>168</v>
      </c>
      <c r="G244" s="132" t="s">
        <v>247</v>
      </c>
      <c r="H244" s="127" t="s">
        <v>46</v>
      </c>
      <c r="I244" s="131" t="s">
        <v>44</v>
      </c>
      <c r="J244" s="145" t="s">
        <v>42</v>
      </c>
      <c r="K244" s="281"/>
      <c r="L244" s="282"/>
      <c r="M244" s="282"/>
      <c r="N244" s="282"/>
      <c r="O244" s="282"/>
      <c r="P244" s="282"/>
      <c r="Q244" s="282"/>
      <c r="R244" s="282"/>
      <c r="S244" s="282"/>
    </row>
    <row r="245" spans="1:19" s="4" customFormat="1" ht="39" customHeight="1" hidden="1">
      <c r="A245" s="43"/>
      <c r="B245" s="110"/>
      <c r="C245" s="121" t="s">
        <v>73</v>
      </c>
      <c r="D245" s="128" t="s">
        <v>235</v>
      </c>
      <c r="E245" s="129" t="s">
        <v>163</v>
      </c>
      <c r="F245" s="129" t="s">
        <v>168</v>
      </c>
      <c r="G245" s="130" t="s">
        <v>247</v>
      </c>
      <c r="H245" s="129" t="s">
        <v>21</v>
      </c>
      <c r="I245" s="131"/>
      <c r="J245" s="145">
        <f>J246</f>
        <v>0</v>
      </c>
      <c r="K245" s="253"/>
      <c r="L245" s="254"/>
      <c r="M245" s="254"/>
      <c r="N245" s="254"/>
      <c r="O245" s="254"/>
      <c r="P245" s="254"/>
      <c r="Q245" s="254"/>
      <c r="R245" s="254"/>
      <c r="S245" s="254"/>
    </row>
    <row r="246" spans="1:19" s="63" customFormat="1" ht="40.5" customHeight="1" hidden="1">
      <c r="A246" s="62"/>
      <c r="B246" s="113"/>
      <c r="C246" s="121" t="s">
        <v>24</v>
      </c>
      <c r="D246" s="128" t="s">
        <v>235</v>
      </c>
      <c r="E246" s="129" t="s">
        <v>163</v>
      </c>
      <c r="F246" s="129" t="s">
        <v>168</v>
      </c>
      <c r="G246" s="130"/>
      <c r="H246" s="129" t="s">
        <v>69</v>
      </c>
      <c r="I246" s="131"/>
      <c r="J246" s="145">
        <f>J247</f>
        <v>0</v>
      </c>
      <c r="K246" s="281"/>
      <c r="L246" s="282"/>
      <c r="M246" s="282"/>
      <c r="N246" s="282"/>
      <c r="O246" s="282"/>
      <c r="P246" s="282"/>
      <c r="Q246" s="282"/>
      <c r="R246" s="282"/>
      <c r="S246" s="282"/>
    </row>
    <row r="247" spans="1:19" s="63" customFormat="1" ht="18.75" customHeight="1" hidden="1">
      <c r="A247" s="62"/>
      <c r="B247" s="113"/>
      <c r="C247" s="121" t="s">
        <v>70</v>
      </c>
      <c r="D247" s="128" t="s">
        <v>235</v>
      </c>
      <c r="E247" s="129" t="s">
        <v>163</v>
      </c>
      <c r="F247" s="129" t="s">
        <v>168</v>
      </c>
      <c r="G247" s="130"/>
      <c r="H247" s="129" t="s">
        <v>71</v>
      </c>
      <c r="I247" s="131"/>
      <c r="J247" s="145">
        <f>J248</f>
        <v>0</v>
      </c>
      <c r="K247" s="281"/>
      <c r="L247" s="282"/>
      <c r="M247" s="282"/>
      <c r="N247" s="282"/>
      <c r="O247" s="282"/>
      <c r="P247" s="282"/>
      <c r="Q247" s="282"/>
      <c r="R247" s="282"/>
      <c r="S247" s="282"/>
    </row>
    <row r="248" spans="1:19" s="63" customFormat="1" ht="21" customHeight="1" hidden="1">
      <c r="A248" s="62"/>
      <c r="B248" s="113"/>
      <c r="C248" s="121" t="s">
        <v>102</v>
      </c>
      <c r="D248" s="128" t="s">
        <v>235</v>
      </c>
      <c r="E248" s="129" t="s">
        <v>163</v>
      </c>
      <c r="F248" s="129" t="s">
        <v>168</v>
      </c>
      <c r="G248" s="130"/>
      <c r="H248" s="129" t="s">
        <v>71</v>
      </c>
      <c r="I248" s="131" t="s">
        <v>101</v>
      </c>
      <c r="J248" s="300"/>
      <c r="K248" s="281"/>
      <c r="L248" s="282"/>
      <c r="M248" s="282"/>
      <c r="N248" s="282"/>
      <c r="O248" s="282"/>
      <c r="P248" s="282"/>
      <c r="Q248" s="282"/>
      <c r="R248" s="282"/>
      <c r="S248" s="282"/>
    </row>
    <row r="249" spans="1:19" s="4" customFormat="1" ht="21.75" customHeight="1" hidden="1">
      <c r="A249" s="43"/>
      <c r="B249" s="110"/>
      <c r="C249" s="121" t="s">
        <v>181</v>
      </c>
      <c r="D249" s="128" t="s">
        <v>235</v>
      </c>
      <c r="E249" s="129" t="s">
        <v>163</v>
      </c>
      <c r="F249" s="129" t="s">
        <v>173</v>
      </c>
      <c r="G249" s="129"/>
      <c r="H249" s="129"/>
      <c r="I249" s="135"/>
      <c r="J249" s="151">
        <f>J250</f>
        <v>0</v>
      </c>
      <c r="K249" s="253"/>
      <c r="L249" s="254"/>
      <c r="M249" s="254"/>
      <c r="N249" s="254"/>
      <c r="O249" s="254"/>
      <c r="P249" s="254"/>
      <c r="Q249" s="254"/>
      <c r="R249" s="254"/>
      <c r="S249" s="254"/>
    </row>
    <row r="250" spans="1:19" s="4" customFormat="1" ht="20.25" customHeight="1" hidden="1">
      <c r="A250" s="43"/>
      <c r="B250" s="110"/>
      <c r="C250" s="123" t="s">
        <v>27</v>
      </c>
      <c r="D250" s="128" t="s">
        <v>235</v>
      </c>
      <c r="E250" s="129" t="s">
        <v>163</v>
      </c>
      <c r="F250" s="129" t="s">
        <v>173</v>
      </c>
      <c r="G250" s="129"/>
      <c r="H250" s="129" t="s">
        <v>26</v>
      </c>
      <c r="I250" s="133"/>
      <c r="J250" s="145">
        <f>J251</f>
        <v>0</v>
      </c>
      <c r="K250" s="253"/>
      <c r="L250" s="254"/>
      <c r="M250" s="254"/>
      <c r="N250" s="254"/>
      <c r="O250" s="254"/>
      <c r="P250" s="254"/>
      <c r="Q250" s="254"/>
      <c r="R250" s="254"/>
      <c r="S250" s="254"/>
    </row>
    <row r="251" spans="1:19" s="4" customFormat="1" ht="35.25" customHeight="1" hidden="1">
      <c r="A251" s="43"/>
      <c r="B251" s="110"/>
      <c r="C251" s="123" t="s">
        <v>31</v>
      </c>
      <c r="D251" s="128" t="s">
        <v>235</v>
      </c>
      <c r="E251" s="129" t="s">
        <v>163</v>
      </c>
      <c r="F251" s="129" t="s">
        <v>173</v>
      </c>
      <c r="G251" s="129"/>
      <c r="H251" s="129" t="s">
        <v>30</v>
      </c>
      <c r="I251" s="133"/>
      <c r="J251" s="145">
        <f>J252</f>
        <v>0</v>
      </c>
      <c r="K251" s="253"/>
      <c r="L251" s="254"/>
      <c r="M251" s="254"/>
      <c r="N251" s="254"/>
      <c r="O251" s="254"/>
      <c r="P251" s="254"/>
      <c r="Q251" s="254"/>
      <c r="R251" s="254"/>
      <c r="S251" s="254"/>
    </row>
    <row r="252" spans="1:19" s="4" customFormat="1" ht="21.75" customHeight="1" hidden="1">
      <c r="A252" s="43"/>
      <c r="B252" s="110"/>
      <c r="C252" s="160" t="s">
        <v>32</v>
      </c>
      <c r="D252" s="128" t="s">
        <v>235</v>
      </c>
      <c r="E252" s="129" t="s">
        <v>163</v>
      </c>
      <c r="F252" s="129" t="s">
        <v>173</v>
      </c>
      <c r="G252" s="129" t="s">
        <v>248</v>
      </c>
      <c r="H252" s="129" t="s">
        <v>72</v>
      </c>
      <c r="I252" s="133"/>
      <c r="J252" s="145">
        <f>J253</f>
        <v>0</v>
      </c>
      <c r="K252" s="253"/>
      <c r="L252" s="254"/>
      <c r="M252" s="254"/>
      <c r="N252" s="254"/>
      <c r="O252" s="254"/>
      <c r="P252" s="254"/>
      <c r="Q252" s="254"/>
      <c r="R252" s="254"/>
      <c r="S252" s="254"/>
    </row>
    <row r="253" spans="1:19" s="4" customFormat="1" ht="19.5" customHeight="1" hidden="1">
      <c r="A253" s="43"/>
      <c r="B253" s="110"/>
      <c r="C253" s="121" t="s">
        <v>102</v>
      </c>
      <c r="D253" s="128" t="s">
        <v>235</v>
      </c>
      <c r="E253" s="129" t="s">
        <v>163</v>
      </c>
      <c r="F253" s="129" t="s">
        <v>173</v>
      </c>
      <c r="G253" s="129" t="s">
        <v>248</v>
      </c>
      <c r="H253" s="129" t="s">
        <v>72</v>
      </c>
      <c r="I253" s="133" t="s">
        <v>101</v>
      </c>
      <c r="J253" s="151"/>
      <c r="K253" s="253"/>
      <c r="L253" s="254"/>
      <c r="M253" s="254"/>
      <c r="N253" s="254"/>
      <c r="O253" s="254"/>
      <c r="P253" s="254"/>
      <c r="Q253" s="254"/>
      <c r="R253" s="254"/>
      <c r="S253" s="254"/>
    </row>
    <row r="254" spans="1:19" s="4" customFormat="1" ht="18" customHeight="1">
      <c r="A254" s="42"/>
      <c r="B254" s="65">
        <v>9</v>
      </c>
      <c r="C254" s="171" t="s">
        <v>203</v>
      </c>
      <c r="D254" s="126" t="s">
        <v>235</v>
      </c>
      <c r="E254" s="126" t="s">
        <v>162</v>
      </c>
      <c r="F254" s="126"/>
      <c r="G254" s="126"/>
      <c r="H254" s="126"/>
      <c r="I254" s="127"/>
      <c r="J254" s="170">
        <f>J261</f>
        <v>7.5</v>
      </c>
      <c r="K254" s="253"/>
      <c r="L254" s="254"/>
      <c r="M254" s="254"/>
      <c r="N254" s="254"/>
      <c r="O254" s="254"/>
      <c r="P254" s="254"/>
      <c r="Q254" s="254"/>
      <c r="R254" s="254"/>
      <c r="S254" s="254"/>
    </row>
    <row r="255" spans="1:19" s="4" customFormat="1" ht="18.75" hidden="1">
      <c r="A255" s="42"/>
      <c r="B255" s="64"/>
      <c r="C255" s="124" t="s">
        <v>220</v>
      </c>
      <c r="D255" s="128" t="s">
        <v>235</v>
      </c>
      <c r="E255" s="128" t="s">
        <v>162</v>
      </c>
      <c r="F255" s="128" t="s">
        <v>168</v>
      </c>
      <c r="G255" s="128"/>
      <c r="H255" s="128"/>
      <c r="I255" s="131"/>
      <c r="J255" s="140"/>
      <c r="K255" s="253"/>
      <c r="L255" s="254"/>
      <c r="M255" s="254"/>
      <c r="N255" s="254"/>
      <c r="O255" s="254"/>
      <c r="P255" s="254"/>
      <c r="Q255" s="254"/>
      <c r="R255" s="254"/>
      <c r="S255" s="254"/>
    </row>
    <row r="256" spans="1:19" s="5" customFormat="1" ht="37.5" hidden="1">
      <c r="A256" s="42"/>
      <c r="B256" s="64"/>
      <c r="C256" s="124" t="s">
        <v>236</v>
      </c>
      <c r="D256" s="128" t="s">
        <v>235</v>
      </c>
      <c r="E256" s="128" t="s">
        <v>162</v>
      </c>
      <c r="F256" s="128" t="s">
        <v>168</v>
      </c>
      <c r="G256" s="128" t="s">
        <v>237</v>
      </c>
      <c r="H256" s="128"/>
      <c r="I256" s="131"/>
      <c r="J256" s="140"/>
      <c r="K256" s="283"/>
      <c r="L256" s="284"/>
      <c r="M256" s="284"/>
      <c r="N256" s="284"/>
      <c r="O256" s="284"/>
      <c r="P256" s="284"/>
      <c r="Q256" s="284"/>
      <c r="R256" s="284"/>
      <c r="S256" s="284"/>
    </row>
    <row r="257" spans="1:19" s="5" customFormat="1" ht="37.5" hidden="1">
      <c r="A257" s="42"/>
      <c r="B257" s="64"/>
      <c r="C257" s="124" t="s">
        <v>238</v>
      </c>
      <c r="D257" s="128" t="s">
        <v>235</v>
      </c>
      <c r="E257" s="128" t="s">
        <v>162</v>
      </c>
      <c r="F257" s="128" t="s">
        <v>168</v>
      </c>
      <c r="G257" s="128" t="s">
        <v>239</v>
      </c>
      <c r="H257" s="128"/>
      <c r="I257" s="131"/>
      <c r="J257" s="140"/>
      <c r="K257" s="283"/>
      <c r="L257" s="284"/>
      <c r="M257" s="284"/>
      <c r="N257" s="284"/>
      <c r="O257" s="284"/>
      <c r="P257" s="284"/>
      <c r="Q257" s="284"/>
      <c r="R257" s="284"/>
      <c r="S257" s="284"/>
    </row>
    <row r="258" spans="1:19" s="5" customFormat="1" ht="56.25" hidden="1">
      <c r="A258" s="42"/>
      <c r="B258" s="64"/>
      <c r="C258" s="124" t="s">
        <v>14</v>
      </c>
      <c r="D258" s="128" t="s">
        <v>235</v>
      </c>
      <c r="E258" s="128" t="s">
        <v>162</v>
      </c>
      <c r="F258" s="128" t="s">
        <v>168</v>
      </c>
      <c r="G258" s="128" t="s">
        <v>249</v>
      </c>
      <c r="H258" s="128"/>
      <c r="I258" s="131"/>
      <c r="J258" s="140"/>
      <c r="K258" s="283"/>
      <c r="L258" s="284"/>
      <c r="M258" s="284"/>
      <c r="N258" s="284"/>
      <c r="O258" s="284"/>
      <c r="P258" s="284"/>
      <c r="Q258" s="284"/>
      <c r="R258" s="284"/>
      <c r="S258" s="284"/>
    </row>
    <row r="259" spans="1:19" s="5" customFormat="1" ht="37.5" hidden="1">
      <c r="A259" s="42"/>
      <c r="B259" s="64"/>
      <c r="C259" s="124" t="s">
        <v>223</v>
      </c>
      <c r="D259" s="128" t="s">
        <v>235</v>
      </c>
      <c r="E259" s="128" t="s">
        <v>162</v>
      </c>
      <c r="F259" s="128" t="s">
        <v>168</v>
      </c>
      <c r="G259" s="128" t="s">
        <v>249</v>
      </c>
      <c r="H259" s="128" t="s">
        <v>222</v>
      </c>
      <c r="I259" s="131"/>
      <c r="J259" s="140"/>
      <c r="K259" s="283"/>
      <c r="L259" s="284"/>
      <c r="M259" s="284"/>
      <c r="N259" s="284"/>
      <c r="O259" s="284"/>
      <c r="P259" s="284"/>
      <c r="Q259" s="284"/>
      <c r="R259" s="284"/>
      <c r="S259" s="284"/>
    </row>
    <row r="260" spans="1:19" s="5" customFormat="1" ht="21" customHeight="1" hidden="1">
      <c r="A260" s="42"/>
      <c r="B260" s="64"/>
      <c r="C260" s="121" t="s">
        <v>225</v>
      </c>
      <c r="D260" s="128" t="s">
        <v>235</v>
      </c>
      <c r="E260" s="128" t="s">
        <v>162</v>
      </c>
      <c r="F260" s="128" t="s">
        <v>168</v>
      </c>
      <c r="G260" s="128" t="s">
        <v>249</v>
      </c>
      <c r="H260" s="135" t="s">
        <v>224</v>
      </c>
      <c r="I260" s="131"/>
      <c r="J260" s="140"/>
      <c r="K260" s="283"/>
      <c r="L260" s="284"/>
      <c r="M260" s="284"/>
      <c r="N260" s="284"/>
      <c r="O260" s="284"/>
      <c r="P260" s="284"/>
      <c r="Q260" s="284"/>
      <c r="R260" s="284"/>
      <c r="S260" s="284"/>
    </row>
    <row r="261" spans="1:19" s="122" customFormat="1" ht="23.25" customHeight="1">
      <c r="A261" s="119"/>
      <c r="B261" s="120"/>
      <c r="C261" s="121" t="s">
        <v>6</v>
      </c>
      <c r="D261" s="128" t="s">
        <v>235</v>
      </c>
      <c r="E261" s="128" t="s">
        <v>162</v>
      </c>
      <c r="F261" s="128" t="s">
        <v>169</v>
      </c>
      <c r="G261" s="128"/>
      <c r="H261" s="135"/>
      <c r="I261" s="131"/>
      <c r="J261" s="140">
        <f>J266</f>
        <v>7.5</v>
      </c>
      <c r="K261" s="285"/>
      <c r="L261" s="286"/>
      <c r="M261" s="286"/>
      <c r="N261" s="286"/>
      <c r="O261" s="286"/>
      <c r="P261" s="286"/>
      <c r="Q261" s="286"/>
      <c r="R261" s="286"/>
      <c r="S261" s="286"/>
    </row>
    <row r="262" spans="1:19" s="122" customFormat="1" ht="16.5" customHeight="1" hidden="1">
      <c r="A262" s="119"/>
      <c r="B262" s="120"/>
      <c r="C262" s="123" t="s">
        <v>34</v>
      </c>
      <c r="D262" s="128" t="s">
        <v>235</v>
      </c>
      <c r="E262" s="128" t="s">
        <v>162</v>
      </c>
      <c r="F262" s="128" t="s">
        <v>169</v>
      </c>
      <c r="G262" s="128"/>
      <c r="H262" s="135" t="s">
        <v>33</v>
      </c>
      <c r="I262" s="131"/>
      <c r="J262" s="123"/>
      <c r="K262" s="285"/>
      <c r="L262" s="286"/>
      <c r="M262" s="286"/>
      <c r="N262" s="286"/>
      <c r="O262" s="286"/>
      <c r="P262" s="286"/>
      <c r="Q262" s="286"/>
      <c r="R262" s="286"/>
      <c r="S262" s="286"/>
    </row>
    <row r="263" spans="1:19" s="122" customFormat="1" ht="21" customHeight="1" hidden="1">
      <c r="A263" s="119"/>
      <c r="B263" s="120"/>
      <c r="C263" s="121" t="s">
        <v>78</v>
      </c>
      <c r="D263" s="128" t="s">
        <v>235</v>
      </c>
      <c r="E263" s="128" t="s">
        <v>162</v>
      </c>
      <c r="F263" s="128" t="s">
        <v>169</v>
      </c>
      <c r="G263" s="128" t="s">
        <v>7</v>
      </c>
      <c r="H263" s="135" t="s">
        <v>79</v>
      </c>
      <c r="I263" s="131"/>
      <c r="J263" s="140"/>
      <c r="K263" s="285"/>
      <c r="L263" s="286"/>
      <c r="M263" s="286"/>
      <c r="N263" s="286"/>
      <c r="O263" s="286"/>
      <c r="P263" s="286"/>
      <c r="Q263" s="286"/>
      <c r="R263" s="286"/>
      <c r="S263" s="286"/>
    </row>
    <row r="264" spans="1:19" s="122" customFormat="1" ht="68.25" customHeight="1" hidden="1">
      <c r="A264" s="119"/>
      <c r="B264" s="120"/>
      <c r="C264" s="121" t="s">
        <v>8</v>
      </c>
      <c r="D264" s="128" t="s">
        <v>235</v>
      </c>
      <c r="E264" s="128" t="s">
        <v>162</v>
      </c>
      <c r="F264" s="128" t="s">
        <v>169</v>
      </c>
      <c r="G264" s="128" t="s">
        <v>9</v>
      </c>
      <c r="H264" s="135" t="s">
        <v>35</v>
      </c>
      <c r="I264" s="131" t="s">
        <v>38</v>
      </c>
      <c r="J264" s="123" t="s">
        <v>36</v>
      </c>
      <c r="K264" s="285"/>
      <c r="L264" s="286"/>
      <c r="M264" s="286"/>
      <c r="N264" s="286"/>
      <c r="O264" s="286"/>
      <c r="P264" s="286"/>
      <c r="Q264" s="286"/>
      <c r="R264" s="286"/>
      <c r="S264" s="286"/>
    </row>
    <row r="265" spans="1:19" s="122" customFormat="1" ht="3" customHeight="1" hidden="1">
      <c r="A265" s="119"/>
      <c r="B265" s="120"/>
      <c r="C265" s="124" t="s">
        <v>14</v>
      </c>
      <c r="D265" s="128" t="s">
        <v>235</v>
      </c>
      <c r="E265" s="128" t="s">
        <v>162</v>
      </c>
      <c r="F265" s="128" t="s">
        <v>169</v>
      </c>
      <c r="G265" s="128" t="s">
        <v>249</v>
      </c>
      <c r="H265" s="135" t="s">
        <v>37</v>
      </c>
      <c r="I265" s="131" t="s">
        <v>39</v>
      </c>
      <c r="J265" s="123" t="s">
        <v>36</v>
      </c>
      <c r="K265" s="287"/>
      <c r="L265" s="286"/>
      <c r="M265" s="286"/>
      <c r="N265" s="286"/>
      <c r="O265" s="286"/>
      <c r="P265" s="286"/>
      <c r="Q265" s="286"/>
      <c r="R265" s="286"/>
      <c r="S265" s="286"/>
    </row>
    <row r="266" spans="1:19" s="122" customFormat="1" ht="42" customHeight="1">
      <c r="A266" s="119"/>
      <c r="B266" s="120"/>
      <c r="C266" s="121" t="s">
        <v>54</v>
      </c>
      <c r="D266" s="128" t="s">
        <v>235</v>
      </c>
      <c r="E266" s="128" t="s">
        <v>162</v>
      </c>
      <c r="F266" s="128" t="s">
        <v>169</v>
      </c>
      <c r="G266" s="128"/>
      <c r="H266" s="129" t="s">
        <v>274</v>
      </c>
      <c r="I266" s="131"/>
      <c r="J266" s="145">
        <f>J267</f>
        <v>7.5</v>
      </c>
      <c r="K266" s="285"/>
      <c r="L266" s="286"/>
      <c r="M266" s="286"/>
      <c r="N266" s="286"/>
      <c r="O266" s="286"/>
      <c r="P266" s="286"/>
      <c r="Q266" s="286"/>
      <c r="R266" s="286"/>
      <c r="S266" s="286"/>
    </row>
    <row r="267" spans="1:19" s="5" customFormat="1" ht="19.5" customHeight="1">
      <c r="A267" s="42"/>
      <c r="B267" s="64"/>
      <c r="C267" s="121" t="s">
        <v>384</v>
      </c>
      <c r="D267" s="128" t="s">
        <v>235</v>
      </c>
      <c r="E267" s="128" t="s">
        <v>162</v>
      </c>
      <c r="F267" s="128" t="s">
        <v>169</v>
      </c>
      <c r="G267" s="128" t="s">
        <v>249</v>
      </c>
      <c r="H267" s="129" t="s">
        <v>275</v>
      </c>
      <c r="I267" s="131"/>
      <c r="J267" s="145">
        <f>J268</f>
        <v>7.5</v>
      </c>
      <c r="K267" s="283"/>
      <c r="L267" s="284"/>
      <c r="M267" s="284"/>
      <c r="N267" s="284"/>
      <c r="O267" s="284"/>
      <c r="P267" s="284"/>
      <c r="Q267" s="284"/>
      <c r="R267" s="284"/>
      <c r="S267" s="284"/>
    </row>
    <row r="268" spans="1:19" s="5" customFormat="1" ht="38.25" customHeight="1">
      <c r="A268" s="42"/>
      <c r="B268" s="64"/>
      <c r="C268" s="121" t="s">
        <v>403</v>
      </c>
      <c r="D268" s="128" t="s">
        <v>235</v>
      </c>
      <c r="E268" s="128" t="s">
        <v>162</v>
      </c>
      <c r="F268" s="128" t="s">
        <v>169</v>
      </c>
      <c r="G268" s="128"/>
      <c r="H268" s="129" t="s">
        <v>301</v>
      </c>
      <c r="I268" s="131"/>
      <c r="J268" s="145">
        <f>J269</f>
        <v>7.5</v>
      </c>
      <c r="K268" s="283"/>
      <c r="L268" s="284"/>
      <c r="M268" s="284"/>
      <c r="N268" s="284"/>
      <c r="O268" s="284"/>
      <c r="P268" s="284"/>
      <c r="Q268" s="284"/>
      <c r="R268" s="284"/>
      <c r="S268" s="284"/>
    </row>
    <row r="269" spans="1:19" s="5" customFormat="1" ht="38.25" customHeight="1">
      <c r="A269" s="42"/>
      <c r="B269" s="64"/>
      <c r="C269" s="161" t="s">
        <v>147</v>
      </c>
      <c r="D269" s="134" t="s">
        <v>235</v>
      </c>
      <c r="E269" s="134" t="s">
        <v>162</v>
      </c>
      <c r="F269" s="134" t="s">
        <v>169</v>
      </c>
      <c r="G269" s="134" t="s">
        <v>9</v>
      </c>
      <c r="H269" s="129" t="s">
        <v>302</v>
      </c>
      <c r="I269" s="131"/>
      <c r="J269" s="140">
        <f>J270+J271</f>
        <v>7.5</v>
      </c>
      <c r="K269" s="283"/>
      <c r="L269" s="284"/>
      <c r="M269" s="284"/>
      <c r="N269" s="284"/>
      <c r="O269" s="284"/>
      <c r="P269" s="284"/>
      <c r="Q269" s="284"/>
      <c r="R269" s="284"/>
      <c r="S269" s="284"/>
    </row>
    <row r="270" spans="1:19" s="5" customFormat="1" ht="58.5" customHeight="1" hidden="1">
      <c r="A270" s="42"/>
      <c r="B270" s="64"/>
      <c r="C270" s="140" t="s">
        <v>99</v>
      </c>
      <c r="D270" s="134" t="s">
        <v>235</v>
      </c>
      <c r="E270" s="134" t="s">
        <v>162</v>
      </c>
      <c r="F270" s="134" t="s">
        <v>169</v>
      </c>
      <c r="G270" s="134" t="s">
        <v>9</v>
      </c>
      <c r="H270" s="129" t="s">
        <v>302</v>
      </c>
      <c r="I270" s="131" t="s">
        <v>100</v>
      </c>
      <c r="J270" s="140">
        <f>115.3-115.3</f>
        <v>0</v>
      </c>
      <c r="K270" s="283"/>
      <c r="L270" s="284"/>
      <c r="M270" s="284"/>
      <c r="N270" s="284"/>
      <c r="O270" s="284"/>
      <c r="P270" s="284"/>
      <c r="Q270" s="284"/>
      <c r="R270" s="284"/>
      <c r="S270" s="284"/>
    </row>
    <row r="271" spans="1:19" s="5" customFormat="1" ht="39.75" customHeight="1">
      <c r="A271" s="42"/>
      <c r="B271" s="64"/>
      <c r="C271" s="121" t="s">
        <v>348</v>
      </c>
      <c r="D271" s="134" t="s">
        <v>235</v>
      </c>
      <c r="E271" s="134" t="s">
        <v>162</v>
      </c>
      <c r="F271" s="134" t="s">
        <v>169</v>
      </c>
      <c r="G271" s="134" t="s">
        <v>9</v>
      </c>
      <c r="H271" s="129" t="s">
        <v>302</v>
      </c>
      <c r="I271" s="131" t="s">
        <v>101</v>
      </c>
      <c r="J271" s="140">
        <v>7.5</v>
      </c>
      <c r="K271" s="288"/>
      <c r="L271" s="289"/>
      <c r="M271" s="284"/>
      <c r="N271" s="284"/>
      <c r="O271" s="284"/>
      <c r="P271" s="284"/>
      <c r="Q271" s="284"/>
      <c r="R271" s="284"/>
      <c r="S271" s="284"/>
    </row>
    <row r="272" spans="1:19" s="5" customFormat="1" ht="23.25" customHeight="1">
      <c r="A272" s="42"/>
      <c r="B272" s="64"/>
      <c r="C272" s="178" t="s">
        <v>200</v>
      </c>
      <c r="D272" s="134"/>
      <c r="E272" s="129"/>
      <c r="F272" s="129"/>
      <c r="G272" s="131"/>
      <c r="H272" s="127"/>
      <c r="I272" s="179"/>
      <c r="J272" s="170">
        <f>J20</f>
        <v>12710.917610000002</v>
      </c>
      <c r="K272" s="283"/>
      <c r="L272" s="284"/>
      <c r="M272" s="284"/>
      <c r="N272" s="284"/>
      <c r="O272" s="284"/>
      <c r="P272" s="284"/>
      <c r="Q272" s="284"/>
      <c r="R272" s="284"/>
      <c r="S272" s="284"/>
    </row>
    <row r="273" ht="15.75">
      <c r="L273" s="158"/>
    </row>
    <row r="274" spans="3:10" ht="36.75" customHeight="1" hidden="1">
      <c r="C274" s="49"/>
      <c r="D274" s="10"/>
      <c r="E274" s="58"/>
      <c r="F274" s="58"/>
      <c r="G274" s="58"/>
      <c r="H274" s="58"/>
      <c r="I274" s="59"/>
      <c r="J274" s="60"/>
    </row>
    <row r="275" spans="3:10" ht="19.5" customHeight="1">
      <c r="C275" s="49"/>
      <c r="D275" s="10"/>
      <c r="E275" s="58"/>
      <c r="F275" s="58"/>
      <c r="G275" s="58"/>
      <c r="H275" s="58"/>
      <c r="I275" s="59"/>
      <c r="J275" s="60"/>
    </row>
    <row r="276" spans="1:3" ht="18.75">
      <c r="A276" s="17" t="s">
        <v>231</v>
      </c>
      <c r="B276" s="17"/>
      <c r="C276" s="24"/>
    </row>
    <row r="277" spans="1:2" ht="18.75">
      <c r="A277" s="34" t="s">
        <v>228</v>
      </c>
      <c r="B277" s="17" t="s">
        <v>408</v>
      </c>
    </row>
    <row r="278" spans="1:10" ht="18.75">
      <c r="A278" s="11" t="s">
        <v>229</v>
      </c>
      <c r="B278" s="34" t="s">
        <v>407</v>
      </c>
      <c r="J278" s="60"/>
    </row>
    <row r="279" spans="2:10" ht="18.75">
      <c r="B279" s="11" t="s">
        <v>229</v>
      </c>
      <c r="J279" s="60" t="s">
        <v>126</v>
      </c>
    </row>
  </sheetData>
  <sheetProtection/>
  <mergeCells count="28">
    <mergeCell ref="J17:J18"/>
    <mergeCell ref="K113:L113"/>
    <mergeCell ref="K104:L104"/>
    <mergeCell ref="D10:J10"/>
    <mergeCell ref="D11:J11"/>
    <mergeCell ref="A17:A18"/>
    <mergeCell ref="B17:B18"/>
    <mergeCell ref="C17:C18"/>
    <mergeCell ref="D17:D18"/>
    <mergeCell ref="E17:E18"/>
    <mergeCell ref="F17:F18"/>
    <mergeCell ref="D1:J1"/>
    <mergeCell ref="D2:J2"/>
    <mergeCell ref="D3:J3"/>
    <mergeCell ref="D4:J4"/>
    <mergeCell ref="H17:H18"/>
    <mergeCell ref="I17:I18"/>
    <mergeCell ref="B14:J14"/>
    <mergeCell ref="I16:J16"/>
    <mergeCell ref="D12:J12"/>
    <mergeCell ref="D9:J9"/>
    <mergeCell ref="K140:L140"/>
    <mergeCell ref="K226:L226"/>
    <mergeCell ref="K223:L223"/>
    <mergeCell ref="K215:L215"/>
    <mergeCell ref="K214:L214"/>
    <mergeCell ref="K213:L213"/>
    <mergeCell ref="K163:L163"/>
  </mergeCells>
  <printOptions/>
  <pageMargins left="1.1811023622047245" right="0" top="0.1968503937007874" bottom="0.7874015748031497" header="0" footer="0"/>
  <pageSetup blackAndWhite="1" fitToHeight="0" horizontalDpi="600" verticalDpi="600" orientation="portrait" paperSize="9" scale="61" r:id="rId1"/>
  <rowBreaks count="4" manualBreakCount="4">
    <brk id="50" max="9" man="1"/>
    <brk id="101" max="9" man="1"/>
    <brk id="173" max="9" man="1"/>
    <brk id="2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zoomScale="60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34.75390625" style="67" customWidth="1"/>
    <col min="2" max="2" width="81.25390625" style="67" customWidth="1"/>
    <col min="3" max="3" width="23.25390625" style="67" customWidth="1"/>
    <col min="4" max="4" width="9.125" style="67" customWidth="1"/>
    <col min="5" max="5" width="17.75390625" style="68" customWidth="1"/>
    <col min="6" max="6" width="19.875" style="68" customWidth="1"/>
    <col min="7" max="7" width="10.875" style="68" bestFit="1" customWidth="1"/>
    <col min="8" max="16384" width="9.125" style="68" customWidth="1"/>
  </cols>
  <sheetData>
    <row r="1" spans="2:3" ht="21.75" customHeight="1">
      <c r="B1" s="228" t="s">
        <v>418</v>
      </c>
      <c r="C1" s="229"/>
    </row>
    <row r="2" spans="2:3" ht="20.25" customHeight="1">
      <c r="B2" s="226" t="s">
        <v>128</v>
      </c>
      <c r="C2" s="227"/>
    </row>
    <row r="3" spans="2:3" ht="21.75" customHeight="1">
      <c r="B3" s="230" t="s">
        <v>129</v>
      </c>
      <c r="C3" s="227"/>
    </row>
    <row r="4" spans="2:3" ht="22.5" customHeight="1">
      <c r="B4" s="230" t="s">
        <v>425</v>
      </c>
      <c r="C4" s="227"/>
    </row>
    <row r="5" ht="21.75" customHeight="1" hidden="1"/>
    <row r="6" ht="21.75" customHeight="1" hidden="1"/>
    <row r="7" ht="24" customHeight="1"/>
    <row r="8" spans="1:3" ht="18.75" customHeight="1">
      <c r="A8" s="7"/>
      <c r="B8" s="228" t="s">
        <v>125</v>
      </c>
      <c r="C8" s="229"/>
    </row>
    <row r="9" spans="1:3" ht="18.75">
      <c r="A9" s="7"/>
      <c r="B9" s="226" t="s">
        <v>128</v>
      </c>
      <c r="C9" s="227"/>
    </row>
    <row r="10" spans="1:3" ht="17.25" customHeight="1">
      <c r="A10" s="7"/>
      <c r="B10" s="230" t="s">
        <v>129</v>
      </c>
      <c r="C10" s="227"/>
    </row>
    <row r="11" spans="1:3" ht="18" customHeight="1">
      <c r="A11" s="7"/>
      <c r="B11" s="230" t="s">
        <v>421</v>
      </c>
      <c r="C11" s="227"/>
    </row>
    <row r="12" spans="1:3" ht="18" customHeight="1">
      <c r="A12" s="7"/>
      <c r="B12" s="13"/>
      <c r="C12" s="52"/>
    </row>
    <row r="13" spans="1:3" ht="18" customHeight="1">
      <c r="A13" s="7"/>
      <c r="B13" s="13"/>
      <c r="C13" s="52"/>
    </row>
    <row r="14" spans="1:3" ht="18" customHeight="1" hidden="1">
      <c r="A14" s="7"/>
      <c r="B14" s="13"/>
      <c r="C14" s="52"/>
    </row>
    <row r="15" spans="1:5" ht="18.75">
      <c r="A15" s="233" t="s">
        <v>349</v>
      </c>
      <c r="B15" s="250"/>
      <c r="C15" s="250"/>
      <c r="E15" s="69"/>
    </row>
    <row r="16" spans="1:5" ht="36.75" customHeight="1">
      <c r="A16" s="231" t="s">
        <v>411</v>
      </c>
      <c r="B16" s="249"/>
      <c r="C16" s="249"/>
      <c r="E16" s="67"/>
    </row>
    <row r="17" spans="5:6" ht="18.75">
      <c r="E17" s="70"/>
      <c r="F17" s="71"/>
    </row>
    <row r="18" ht="18.75">
      <c r="C18" s="25" t="s">
        <v>216</v>
      </c>
    </row>
    <row r="19" spans="1:6" ht="55.5" customHeight="1">
      <c r="A19" s="220" t="s">
        <v>191</v>
      </c>
      <c r="B19" s="213" t="s">
        <v>391</v>
      </c>
      <c r="C19" s="221" t="s">
        <v>156</v>
      </c>
      <c r="E19" s="72"/>
      <c r="F19" s="72"/>
    </row>
    <row r="20" spans="1:6" ht="18" customHeight="1">
      <c r="A20" s="73">
        <v>1</v>
      </c>
      <c r="B20" s="74">
        <v>2</v>
      </c>
      <c r="C20" s="75">
        <v>3</v>
      </c>
      <c r="E20" s="72"/>
      <c r="F20" s="72"/>
    </row>
    <row r="21" spans="1:6" s="67" customFormat="1" ht="37.5">
      <c r="A21" s="197" t="s">
        <v>80</v>
      </c>
      <c r="B21" s="154" t="s">
        <v>258</v>
      </c>
      <c r="C21" s="198">
        <v>692.6</v>
      </c>
      <c r="E21" s="76"/>
      <c r="F21" s="77"/>
    </row>
    <row r="22" spans="1:7" s="78" customFormat="1" ht="36.75" customHeight="1">
      <c r="A22" s="199" t="s">
        <v>81</v>
      </c>
      <c r="B22" s="200" t="s">
        <v>82</v>
      </c>
      <c r="C22" s="201">
        <f>C27-C23</f>
        <v>692.6000000000004</v>
      </c>
      <c r="F22" s="79"/>
      <c r="G22" s="80"/>
    </row>
    <row r="23" spans="1:3" s="69" customFormat="1" ht="18.75">
      <c r="A23" s="202" t="s">
        <v>83</v>
      </c>
      <c r="B23" s="203" t="s">
        <v>84</v>
      </c>
      <c r="C23" s="204">
        <f>C24</f>
        <v>12018.3</v>
      </c>
    </row>
    <row r="24" spans="1:3" s="69" customFormat="1" ht="18.75">
      <c r="A24" s="205" t="s">
        <v>85</v>
      </c>
      <c r="B24" s="206" t="s">
        <v>86</v>
      </c>
      <c r="C24" s="207">
        <f>C25</f>
        <v>12018.3</v>
      </c>
    </row>
    <row r="25" spans="1:3" s="69" customFormat="1" ht="18.75">
      <c r="A25" s="205" t="s">
        <v>87</v>
      </c>
      <c r="B25" s="206" t="s">
        <v>88</v>
      </c>
      <c r="C25" s="207">
        <f>C26</f>
        <v>12018.3</v>
      </c>
    </row>
    <row r="26" spans="1:3" s="69" customFormat="1" ht="37.5" customHeight="1">
      <c r="A26" s="205" t="s">
        <v>64</v>
      </c>
      <c r="B26" s="208" t="s">
        <v>261</v>
      </c>
      <c r="C26" s="207">
        <v>12018.3</v>
      </c>
    </row>
    <row r="27" spans="1:3" s="69" customFormat="1" ht="18.75">
      <c r="A27" s="202" t="s">
        <v>89</v>
      </c>
      <c r="B27" s="203" t="s">
        <v>90</v>
      </c>
      <c r="C27" s="209">
        <f>C28</f>
        <v>12710.9</v>
      </c>
    </row>
    <row r="28" spans="1:3" s="69" customFormat="1" ht="18.75">
      <c r="A28" s="205" t="s">
        <v>91</v>
      </c>
      <c r="B28" s="206" t="s">
        <v>92</v>
      </c>
      <c r="C28" s="207">
        <f>C29</f>
        <v>12710.9</v>
      </c>
    </row>
    <row r="29" spans="1:3" s="69" customFormat="1" ht="18.75">
      <c r="A29" s="205" t="s">
        <v>93</v>
      </c>
      <c r="B29" s="206" t="s">
        <v>94</v>
      </c>
      <c r="C29" s="207">
        <f>C30</f>
        <v>12710.9</v>
      </c>
    </row>
    <row r="30" spans="1:3" s="69" customFormat="1" ht="38.25" customHeight="1">
      <c r="A30" s="210" t="s">
        <v>65</v>
      </c>
      <c r="B30" s="211" t="s">
        <v>262</v>
      </c>
      <c r="C30" s="212">
        <v>12710.9</v>
      </c>
    </row>
    <row r="31" spans="1:5" s="69" customFormat="1" ht="22.5" customHeight="1">
      <c r="A31" s="81"/>
      <c r="B31" s="82"/>
      <c r="C31" s="83"/>
      <c r="E31" s="84"/>
    </row>
    <row r="32" spans="1:4" s="86" customFormat="1" ht="15.75">
      <c r="A32" s="85"/>
      <c r="B32" s="69"/>
      <c r="C32" s="69"/>
      <c r="D32" s="69"/>
    </row>
    <row r="33" spans="1:2" ht="18.75">
      <c r="A33" s="17" t="s">
        <v>409</v>
      </c>
      <c r="B33" s="13"/>
    </row>
    <row r="34" ht="18.75">
      <c r="A34" s="34" t="s">
        <v>407</v>
      </c>
    </row>
    <row r="35" spans="1:3" ht="18.75">
      <c r="A35" s="11" t="s">
        <v>229</v>
      </c>
      <c r="C35" s="87" t="s">
        <v>230</v>
      </c>
    </row>
  </sheetData>
  <sheetProtection/>
  <mergeCells count="10">
    <mergeCell ref="A16:C16"/>
    <mergeCell ref="B9:C9"/>
    <mergeCell ref="B10:C10"/>
    <mergeCell ref="B11:C11"/>
    <mergeCell ref="B1:C1"/>
    <mergeCell ref="B2:C2"/>
    <mergeCell ref="B3:C3"/>
    <mergeCell ref="B4:C4"/>
    <mergeCell ref="B8:C8"/>
    <mergeCell ref="A15:C15"/>
  </mergeCells>
  <printOptions/>
  <pageMargins left="1.1811023622047245" right="0.3937007874015748" top="0.1968503937007874" bottom="0.7874015748031497" header="0" footer="0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L20:M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2018-01-22T12:46:10Z</cp:lastPrinted>
  <dcterms:created xsi:type="dcterms:W3CDTF">2002-09-30T07:49:23Z</dcterms:created>
  <dcterms:modified xsi:type="dcterms:W3CDTF">2018-08-31T12:52:02Z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