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3" activeTab="5"/>
  </bookViews>
  <sheets>
    <sheet name="прил 1 (администр.)" sheetId="1" r:id="rId1"/>
    <sheet name="прил 2 (доходы)" sheetId="2" r:id="rId2"/>
    <sheet name="прил 3 (поступл)" sheetId="3" r:id="rId3"/>
    <sheet name="прил 4 (Рз,ПР)" sheetId="4" r:id="rId4"/>
    <sheet name="прил 5 (ЦСР,ВР)" sheetId="5" r:id="rId5"/>
    <sheet name="прил 6 (ведомст.)" sheetId="6" r:id="rId6"/>
    <sheet name="прил.7(источники)" sheetId="7" r:id="rId7"/>
    <sheet name="прил.8 (межб.трансф.)" sheetId="8" r:id="rId8"/>
    <sheet name="прил.9 (мун.заим.)" sheetId="9" r:id="rId9"/>
    <sheet name="прил.10(гарантии)" sheetId="10" r:id="rId10"/>
    <sheet name="Лист1" sheetId="11" r:id="rId11"/>
  </sheets>
  <definedNames>
    <definedName name="Z_168CADD9_CFDC_4445_BFE6_DAD4B9423C72_.wvu.FilterData" localSheetId="4" hidden="1">'прил 5 (ЦСР,ВР)'!$C$16:$E$184</definedName>
    <definedName name="Z_168CADD9_CFDC_4445_BFE6_DAD4B9423C72_.wvu.FilterData" localSheetId="5" hidden="1">'прил 6 (ведомст.)'!$C$18:$H$257</definedName>
    <definedName name="Z_1F25B6A1_C9F7_11D8_A2FD_006098EF8B30_.wvu.FilterData" localSheetId="4" hidden="1">'прил 5 (ЦСР,ВР)'!$C$16:$E$184</definedName>
    <definedName name="Z_1F25B6A1_C9F7_11D8_A2FD_006098EF8B30_.wvu.FilterData" localSheetId="5" hidden="1">'прил 6 (ведомст.)'!$C$18:$H$257</definedName>
    <definedName name="Z_29D950F2_21ED_48E6_BFC6_87DD89E0125A_.wvu.FilterData" localSheetId="4" hidden="1">'прил 5 (ЦСР,ВР)'!$C$16:$E$184</definedName>
    <definedName name="Z_29D950F2_21ED_48E6_BFC6_87DD89E0125A_.wvu.FilterData" localSheetId="5" hidden="1">'прил 6 (ведомст.)'!$C$18:$H$257</definedName>
    <definedName name="Z_2CA7FCD5_27A5_4474_9D49_7A7E23BD2FF9_.wvu.FilterData" localSheetId="4" hidden="1">'прил 5 (ЦСР,ВР)'!$C$16:$E$184</definedName>
    <definedName name="Z_2CA7FCD5_27A5_4474_9D49_7A7E23BD2FF9_.wvu.FilterData" localSheetId="5" hidden="1">'прил 6 (ведомст.)'!$C$18:$H$257</definedName>
    <definedName name="Z_48E28AC5_4E0A_4FBA_AE6D_340F9E8D4B3C_.wvu.FilterData" localSheetId="4" hidden="1">'прил 5 (ЦСР,ВР)'!$C$16:$E$184</definedName>
    <definedName name="Z_48E28AC5_4E0A_4FBA_AE6D_340F9E8D4B3C_.wvu.FilterData" localSheetId="5" hidden="1">'прил 6 (ведомст.)'!$C$18:$H$257</definedName>
    <definedName name="Z_6398E0F2_3205_40F4_BF0A_C9F4D0DA9A75_.wvu.FilterData" localSheetId="4" hidden="1">'прил 5 (ЦСР,ВР)'!$C$16:$E$184</definedName>
    <definedName name="Z_6398E0F2_3205_40F4_BF0A_C9F4D0DA9A75_.wvu.FilterData" localSheetId="5" hidden="1">'прил 6 (ведомст.)'!$C$18:$H$257</definedName>
    <definedName name="Z_64DF1B77_0EDD_4B56_A91C_5E003BE599EF_.wvu.FilterData" localSheetId="4" hidden="1">'прил 5 (ЦСР,ВР)'!$C$16:$E$184</definedName>
    <definedName name="Z_64DF1B77_0EDD_4B56_A91C_5E003BE599EF_.wvu.FilterData" localSheetId="5" hidden="1">'прил 6 (ведомст.)'!$C$18:$H$257</definedName>
    <definedName name="Z_6786C020_BCF1_463A_B3E9_7DE69D46EAB3_.wvu.FilterData" localSheetId="4" hidden="1">'прил 5 (ЦСР,ВР)'!$C$16:$E$184</definedName>
    <definedName name="Z_6786C020_BCF1_463A_B3E9_7DE69D46EAB3_.wvu.FilterData" localSheetId="5" hidden="1">'прил 6 (ведомст.)'!$C$18:$H$257</definedName>
    <definedName name="Z_8E2E7D81_C767_11D8_A2FD_006098EF8B30_.wvu.FilterData" localSheetId="4" hidden="1">'прил 5 (ЦСР,ВР)'!$C$16:$E$184</definedName>
    <definedName name="Z_8E2E7D81_C767_11D8_A2FD_006098EF8B30_.wvu.FilterData" localSheetId="5" hidden="1">'прил 6 (ведомст.)'!$C$18:$H$257</definedName>
    <definedName name="Z_97D0CDFA_8A34_4B3C_BA32_D4F0E3218B75_.wvu.FilterData" localSheetId="4" hidden="1">'прил 5 (ЦСР,ВР)'!$C$16:$E$184</definedName>
    <definedName name="Z_97D0CDFA_8A34_4B3C_BA32_D4F0E3218B75_.wvu.FilterData" localSheetId="5" hidden="1">'прил 6 (ведомст.)'!$C$18:$H$257</definedName>
    <definedName name="Z_B246FE0E_E986_4211_B02A_04E4565C0FED_.wvu.Cols" localSheetId="4" hidden="1">'прил 5 (ЦСР,ВР)'!$A:$A,'прил 5 (ЦСР,ВР)'!#REF!</definedName>
    <definedName name="Z_B246FE0E_E986_4211_B02A_04E4565C0FED_.wvu.Cols" localSheetId="5" hidden="1">'прил 6 (ведомст.)'!$A:$A,'прил 6 (ведомст.)'!$D:$D</definedName>
    <definedName name="Z_B246FE0E_E986_4211_B02A_04E4565C0FED_.wvu.FilterData" localSheetId="4" hidden="1">'прил 5 (ЦСР,ВР)'!$C$16:$E$184</definedName>
    <definedName name="Z_B246FE0E_E986_4211_B02A_04E4565C0FED_.wvu.FilterData" localSheetId="5" hidden="1">'прил 6 (ведомст.)'!$C$18:$H$257</definedName>
    <definedName name="Z_B246FE0E_E986_4211_B02A_04E4565C0FED_.wvu.PrintArea" localSheetId="4" hidden="1">'прил 5 (ЦСР,ВР)'!$C$5:$E$184</definedName>
    <definedName name="Z_B246FE0E_E986_4211_B02A_04E4565C0FED_.wvu.PrintArea" localSheetId="5" hidden="1">'прил 6 (ведомст.)'!$C$6:$H$257</definedName>
    <definedName name="Z_B246FE0E_E986_4211_B02A_04E4565C0FED_.wvu.PrintTitles" localSheetId="4" hidden="1">'прил 5 (ЦСР,ВР)'!$15:$15</definedName>
    <definedName name="Z_B246FE0E_E986_4211_B02A_04E4565C0FED_.wvu.PrintTitles" localSheetId="5" hidden="1">'прил 6 (ведомст.)'!$17:$17</definedName>
    <definedName name="Z_C54CDF8B_FA5C_4A02_B343_3FEFD9721392_.wvu.FilterData" localSheetId="4" hidden="1">'прил 5 (ЦСР,ВР)'!$C$16:$E$184</definedName>
    <definedName name="Z_C54CDF8B_FA5C_4A02_B343_3FEFD9721392_.wvu.FilterData" localSheetId="5" hidden="1">'прил 6 (ведомст.)'!$C$18:$H$257</definedName>
    <definedName name="Z_D7174C22_B878_4584_A218_37ED88979064_.wvu.FilterData" localSheetId="4" hidden="1">'прил 5 (ЦСР,ВР)'!$C$16:$E$184</definedName>
    <definedName name="Z_D7174C22_B878_4584_A218_37ED88979064_.wvu.FilterData" localSheetId="5" hidden="1">'прил 6 (ведомст.)'!$C$18:$H$257</definedName>
    <definedName name="Z_DD7538FB_7299_4DEE_90D5_2739132A1616_.wvu.FilterData" localSheetId="4" hidden="1">'прил 5 (ЦСР,ВР)'!$C$16:$E$184</definedName>
    <definedName name="Z_DD7538FB_7299_4DEE_90D5_2739132A1616_.wvu.FilterData" localSheetId="5" hidden="1">'прил 6 (ведомст.)'!$C$18:$H$257</definedName>
    <definedName name="Z_E4B436A8_4A5B_422F_8C0E_9267F763D19D_.wvu.FilterData" localSheetId="4" hidden="1">'прил 5 (ЦСР,ВР)'!$C$16:$E$184</definedName>
    <definedName name="Z_E4B436A8_4A5B_422F_8C0E_9267F763D19D_.wvu.FilterData" localSheetId="5" hidden="1">'прил 6 (ведомст.)'!$C$18:$H$257</definedName>
    <definedName name="Z_E6BB4361_1D58_11D9_A2FD_006098EF8B30_.wvu.FilterData" localSheetId="4" hidden="1">'прил 5 (ЦСР,ВР)'!$C$16:$E$184</definedName>
    <definedName name="Z_E6BB4361_1D58_11D9_A2FD_006098EF8B30_.wvu.FilterData" localSheetId="5" hidden="1">'прил 6 (ведомст.)'!$C$18:$H$257</definedName>
    <definedName name="Z_EF486DA3_1DF3_11D9_A2FD_006098EF8B30_.wvu.FilterData" localSheetId="4" hidden="1">'прил 5 (ЦСР,ВР)'!$C$16:$E$184</definedName>
    <definedName name="Z_EF486DA3_1DF3_11D9_A2FD_006098EF8B30_.wvu.FilterData" localSheetId="5" hidden="1">'прил 6 (ведомст.)'!$C$18:$H$257</definedName>
    <definedName name="Z_EF486DA8_1DF3_11D9_A2FD_006098EF8B30_.wvu.FilterData" localSheetId="4" hidden="1">'прил 5 (ЦСР,ВР)'!$C$16:$E$184</definedName>
    <definedName name="Z_EF486DA8_1DF3_11D9_A2FD_006098EF8B30_.wvu.FilterData" localSheetId="5" hidden="1">'прил 6 (ведомст.)'!$C$18:$H$257</definedName>
    <definedName name="Z_EF486DAA_1DF3_11D9_A2FD_006098EF8B30_.wvu.FilterData" localSheetId="4" hidden="1">'прил 5 (ЦСР,ВР)'!$C$16:$E$184</definedName>
    <definedName name="Z_EF486DAA_1DF3_11D9_A2FD_006098EF8B30_.wvu.FilterData" localSheetId="5" hidden="1">'прил 6 (ведомст.)'!$C$18:$H$257</definedName>
    <definedName name="Z_EF486DAC_1DF3_11D9_A2FD_006098EF8B30_.wvu.FilterData" localSheetId="4" hidden="1">'прил 5 (ЦСР,ВР)'!$C$16:$E$184</definedName>
    <definedName name="Z_EF486DAC_1DF3_11D9_A2FD_006098EF8B30_.wvu.FilterData" localSheetId="5" hidden="1">'прил 6 (ведомст.)'!$C$18:$H$257</definedName>
    <definedName name="Z_EF5A4981_C8E4_11D8_A2FC_006098EF8BA8_.wvu.Cols" localSheetId="4" hidden="1">'прил 5 (ЦСР,ВР)'!$A:$A,'прил 5 (ЦСР,ВР)'!#REF!,'прил 5 (ЦСР,ВР)'!#REF!</definedName>
    <definedName name="Z_EF5A4981_C8E4_11D8_A2FC_006098EF8BA8_.wvu.Cols" localSheetId="5" hidden="1">'прил 6 (ведомст.)'!$A:$A,'прил 6 (ведомст.)'!$D:$D,'прил 6 (ведомст.)'!#REF!</definedName>
    <definedName name="Z_EF5A4981_C8E4_11D8_A2FC_006098EF8BA8_.wvu.FilterData" localSheetId="4" hidden="1">'прил 5 (ЦСР,ВР)'!$C$16:$E$184</definedName>
    <definedName name="Z_EF5A4981_C8E4_11D8_A2FC_006098EF8BA8_.wvu.FilterData" localSheetId="5" hidden="1">'прил 6 (ведомст.)'!$C$18:$H$257</definedName>
    <definedName name="Z_EF5A4981_C8E4_11D8_A2FC_006098EF8BA8_.wvu.PrintArea" localSheetId="4" hidden="1">'прил 5 (ЦСР,ВР)'!$C$5:$E$184</definedName>
    <definedName name="Z_EF5A4981_C8E4_11D8_A2FC_006098EF8BA8_.wvu.PrintArea" localSheetId="5" hidden="1">'прил 6 (ведомст.)'!$C$6:$H$257</definedName>
    <definedName name="Z_EF5A4981_C8E4_11D8_A2FC_006098EF8BA8_.wvu.PrintTitles" localSheetId="4" hidden="1">'прил 5 (ЦСР,ВР)'!$15:$15</definedName>
    <definedName name="Z_EF5A4981_C8E4_11D8_A2FC_006098EF8BA8_.wvu.PrintTitles" localSheetId="5" hidden="1">'прил 6 (ведомст.)'!$17:$17</definedName>
    <definedName name="_xlnm.Print_Titles" localSheetId="1">'прил 2 (доходы)'!$16:$17</definedName>
    <definedName name="_xlnm.Print_Titles" localSheetId="2">'прил 3 (поступл)'!$30:$34</definedName>
    <definedName name="_xlnm.Print_Titles" localSheetId="3">'прил 4 (Рз,ПР)'!$19:$20</definedName>
    <definedName name="_xlnm.Print_Titles" localSheetId="4">'прил 5 (ЦСР,ВР)'!$15:$16</definedName>
    <definedName name="_xlnm.Print_Titles" localSheetId="5">'прил 6 (ведомст.)'!$17:$18</definedName>
    <definedName name="_xlnm.Print_Area" localSheetId="0">'прил 1 (администр.)'!$A$1:$C$105</definedName>
    <definedName name="_xlnm.Print_Area" localSheetId="1">'прил 2 (доходы)'!$A$1:$C$48</definedName>
    <definedName name="_xlnm.Print_Area" localSheetId="2">'прил 3 (поступл)'!$A$1:$C$52</definedName>
    <definedName name="_xlnm.Print_Area" localSheetId="3">'прил 4 (Рз,ПР)'!$A$1:$E$58</definedName>
    <definedName name="_xlnm.Print_Area" localSheetId="5">'прил 6 (ведомст.)'!$A$1:$J$279</definedName>
    <definedName name="_xlnm.Print_Area" localSheetId="9">'прил.10(гарантии)'!$A$1:$I$43</definedName>
    <definedName name="_xlnm.Print_Area" localSheetId="6">'прил.7(источники)'!$A$1:$C$52</definedName>
    <definedName name="_xlnm.Print_Area" localSheetId="7">'прил.8 (межб.трансф.)'!$B$1:$C$42</definedName>
    <definedName name="_xlnm.Print_Area" localSheetId="8">'прил.9 (мун.заим.)'!$A$1:$C$46</definedName>
  </definedNames>
  <calcPr fullCalcOnLoad="1"/>
</workbook>
</file>

<file path=xl/sharedStrings.xml><?xml version="1.0" encoding="utf-8"?>
<sst xmlns="http://schemas.openxmlformats.org/spreadsheetml/2006/main" count="2286" uniqueCount="699">
  <si>
    <t>600 05 00</t>
  </si>
  <si>
    <t xml:space="preserve">Куринского сельского поселения  </t>
  </si>
  <si>
    <t xml:space="preserve">Приложение № 6 к решению Совета </t>
  </si>
  <si>
    <t>795 07 12</t>
  </si>
  <si>
    <t>Долгосрочная целевая программа "Кадровое обеспечение сферы культуры и искусства Краснодарского края"</t>
  </si>
  <si>
    <t>522 38 04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</si>
  <si>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</si>
  <si>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</si>
  <si>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</si>
  <si>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</si>
  <si>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</si>
  <si>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</si>
  <si>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</si>
  <si>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"Культура Куринского сельского поселения" на 2013 год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</si>
  <si>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</si>
  <si>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</si>
  <si>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</si>
  <si>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</si>
  <si>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</si>
  <si>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</si>
  <si>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</si>
  <si>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</si>
  <si>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</si>
  <si>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</si>
  <si>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</si>
  <si>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Поддержка коммунального хозяйства</t>
  </si>
  <si>
    <t>73 0 0000</t>
  </si>
  <si>
    <t>Развитие культуры</t>
  </si>
  <si>
    <t>440 02 00</t>
  </si>
  <si>
    <t>73 3 0059</t>
  </si>
  <si>
    <t>73 6 0000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</si>
  <si>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</si>
  <si>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</si>
  <si>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</si>
  <si>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</si>
  <si>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</si>
  <si>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</si>
  <si>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</si>
  <si>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</si>
  <si>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</si>
  <si>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73 2 6103</t>
  </si>
  <si>
    <t>6103</t>
  </si>
  <si>
    <t>Стимулирование работников муниципальных учреждений в сфере культуры и искусства</t>
  </si>
  <si>
    <t>73 2 6603</t>
  </si>
  <si>
    <t>6603</t>
  </si>
  <si>
    <t>73 3 6103</t>
  </si>
  <si>
    <t>73 3 6603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</si>
  <si>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</si>
  <si>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</si>
  <si>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</si>
  <si>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</si>
  <si>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</si>
  <si>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Мероприятия в области развития культуры</t>
  </si>
  <si>
    <t>Код бюджетной классификации Российской Федерации</t>
  </si>
  <si>
    <t>главного администратора доходов и источников финансирования дефицита бюджета поселения</t>
  </si>
  <si>
    <t>доходов и источников финансирования дефицита бюджета поселения</t>
  </si>
  <si>
    <t xml:space="preserve">1 08 04020 01 0000 110  </t>
  </si>
  <si>
    <t xml:space="preserve">  1 11 01050 10 0000 120</t>
  </si>
  <si>
    <t xml:space="preserve">  1 11 02033 10 0000 120</t>
  </si>
  <si>
    <t xml:space="preserve">  1 11 02085 10 0000 120</t>
  </si>
  <si>
    <t>1 11 05013 10 0021 120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</si>
  <si>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</si>
  <si>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1 11 05013 10 0022 120</t>
  </si>
  <si>
    <t>Доходы, получаемые  в виде арендной платы  за земли городских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</si>
  <si>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1 11 05013 10 0023 120</t>
  </si>
  <si>
    <t>Доходы, получаемые  в виде арендной платы  за земли сельских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</si>
  <si>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1 11 05013 10 0024 120</t>
  </si>
  <si>
    <t>Доходы, получаемые  в виде арендной платы  за земли промышленности, энергетики, транспорта, связи и земли иного специального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</si>
  <si>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1 11 05013 10 0025 120</t>
  </si>
  <si>
    <t>Доходы, получаемые  в виде арендной платы  за земли особо охраняемых территорий,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</si>
  <si>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1 11 07015 10 0000 120</t>
  </si>
  <si>
    <t xml:space="preserve">  1 11 08050 10 0000 120</t>
  </si>
  <si>
    <r>
      <t xml:space="preserve">  </t>
    </r>
    <r>
      <rPr>
        <sz val="14"/>
        <rFont val="Times New Roman"/>
        <family val="1"/>
      </rPr>
      <t xml:space="preserve">1 11 09000 00 0000 120  </t>
    </r>
  </si>
  <si>
    <t>Прочие доходы от использования имущества и прав, находящихся в государственной и муниципальной собственности (за исключением   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</si>
  <si>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1 13 01540 10 0000 130</t>
  </si>
  <si>
    <t>1 13 01995 10 0000 130</t>
  </si>
  <si>
    <t>1 13 02065 10 0000 130</t>
  </si>
  <si>
    <t xml:space="preserve"> 1 14 01050 10 0000 410</t>
  </si>
  <si>
    <t xml:space="preserve">1 14 02052 10 0000 410  </t>
  </si>
  <si>
    <r>
      <t xml:space="preserve">  </t>
    </r>
    <r>
      <rPr>
        <sz val="14"/>
        <rFont val="Times New Roman"/>
        <family val="1"/>
      </rPr>
      <t xml:space="preserve">1 14 02052 10 0000 440  </t>
    </r>
  </si>
  <si>
    <t>1 14 02053 10 0000 410</t>
  </si>
  <si>
    <t>1 14 02053 10 0000 440</t>
  </si>
  <si>
    <t xml:space="preserve">  1 14 03050 10 0000 410</t>
  </si>
  <si>
    <t xml:space="preserve">  1 14 03050 10 0000 440</t>
  </si>
  <si>
    <t xml:space="preserve">  1 14 04050 10 0000 420</t>
  </si>
  <si>
    <t xml:space="preserve"> 1 14 06013 10 0000 430</t>
  </si>
  <si>
    <t xml:space="preserve">    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</si>
  <si>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      Приложение № 9 к решению Совета </t>
  </si>
  <si>
    <t xml:space="preserve">            Приложение № 10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</si>
  <si>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</si>
  <si>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</si>
  <si>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</si>
  <si>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</si>
  <si>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</si>
  <si>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</si>
  <si>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</si>
  <si>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</si>
  <si>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</si>
  <si>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</si>
  <si>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</si>
  <si>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</si>
  <si>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</si>
  <si>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</si>
  <si>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</si>
  <si>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</si>
  <si>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</si>
  <si>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</si>
  <si>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</si>
  <si>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</si>
  <si>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1 16 32000 10 0000 140</t>
  </si>
  <si>
    <t xml:space="preserve">  1 16 33050 10 0000 140</t>
  </si>
  <si>
    <t xml:space="preserve">Денежные 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 </t>
  </si>
  <si>
    <t xml:space="preserve">  1 16 90050 10 0000 140</t>
  </si>
  <si>
    <t>1 17 02020 10 0000 180</t>
  </si>
  <si>
    <t>1 17 01050 10 0000 180</t>
  </si>
  <si>
    <t>Невыясненные поступления, зачисляемые в бюджеты поселений</t>
  </si>
  <si>
    <t>2 19 05000 10 0000 151</t>
  </si>
  <si>
    <t>2 02 02068 10 0000 151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</si>
  <si>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</si>
  <si>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01 00 0000 00 0000 000</t>
  </si>
  <si>
    <t>Министерство финансов Краснодарского края</t>
  </si>
  <si>
    <t>Департамент финансово-бюджетного надзора Краснодарского края</t>
  </si>
  <si>
    <t>Министерство экономики Краснодарского края</t>
  </si>
  <si>
    <t>Департамент имущественных отношений Краснодарского края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</si>
  <si>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</si>
  <si>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</si>
  <si>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</si>
  <si>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</si>
  <si>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</si>
  <si>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</si>
  <si>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</si>
  <si>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</si>
  <si>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</si>
  <si>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</si>
  <si>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</si>
  <si>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</si>
  <si>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</si>
  <si>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</si>
  <si>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 xml:space="preserve">Апшеронского района                                                                       </t>
  </si>
  <si>
    <t>Дотации 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</si>
  <si>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</si>
  <si>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из них:</t>
  </si>
  <si>
    <t>Субвенции местным бюджетам на выполнение передаваемых полномочий субъектов Российской Федерации</t>
  </si>
  <si>
    <t xml:space="preserve"> ЦСР</t>
  </si>
  <si>
    <t>ВР</t>
  </si>
  <si>
    <t>73 3 1047</t>
  </si>
  <si>
    <t>80 4 0000</t>
  </si>
  <si>
    <t>Реализация мероприятий ведомственной целевой программы</t>
  </si>
  <si>
    <t>80 4 1006</t>
  </si>
  <si>
    <t>73 6 1044</t>
  </si>
  <si>
    <t>Реализация ведомственных целевых программ, не отнесенных к определенным видам деятельности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</si>
  <si>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</si>
  <si>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</si>
  <si>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</si>
  <si>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</si>
  <si>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</si>
  <si>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</si>
  <si>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</si>
  <si>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</si>
  <si>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</si>
  <si>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</si>
  <si>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</si>
  <si>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</si>
  <si>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</si>
  <si>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</si>
  <si>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</si>
  <si>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</si>
  <si>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</si>
  <si>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</si>
  <si>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</si>
  <si>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</si>
  <si>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</si>
  <si>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</si>
  <si>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</si>
  <si>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</si>
  <si>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</si>
  <si>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</si>
  <si>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</si>
  <si>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</si>
  <si>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</si>
  <si>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</si>
  <si>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</si>
  <si>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</si>
  <si>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</si>
  <si>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</si>
  <si>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>Итого:</t>
  </si>
  <si>
    <t xml:space="preserve">          Объем, тыс.рублей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</si>
  <si>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</si>
  <si>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</si>
  <si>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</si>
  <si>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</si>
  <si>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</si>
  <si>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</si>
  <si>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</si>
  <si>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</si>
  <si>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</si>
  <si>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  1 11 05035 10 0000 120</t>
  </si>
  <si>
    <t xml:space="preserve"> 2 07 05000 10 0000 180</t>
  </si>
  <si>
    <t>Бюджетные ассигнования на исполнение муниципальных гарантий  Куринского сельского поселения Апшеронского района по возможным гарантийным случаям</t>
  </si>
  <si>
    <t xml:space="preserve">  1 11 05025 10 0000 120</t>
  </si>
  <si>
    <t xml:space="preserve">  1 11 05027 10 0000 120</t>
  </si>
  <si>
    <r>
      <t xml:space="preserve">  </t>
    </r>
    <r>
      <rPr>
        <sz val="14"/>
        <rFont val="Times New Roman"/>
        <family val="1"/>
      </rPr>
      <t xml:space="preserve">1 11 09045 10 0000 120  </t>
    </r>
  </si>
  <si>
    <t xml:space="preserve">1 14 02050 10 0000 410  </t>
  </si>
  <si>
    <t xml:space="preserve">  1 14 02050 10 0000 440  </t>
  </si>
  <si>
    <t>Источники внутреннего финансирования дефицитов бюджетов</t>
  </si>
  <si>
    <t>Рз</t>
  </si>
  <si>
    <t>00</t>
  </si>
  <si>
    <t xml:space="preserve">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</si>
  <si>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</si>
  <si>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Апшеронского района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</si>
  <si>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</si>
  <si>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</si>
  <si>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</si>
  <si>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</si>
  <si>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Приложение № 5 к решению Совета 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</si>
  <si>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</si>
  <si>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</si>
  <si>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</si>
  <si>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</si>
  <si>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</si>
  <si>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</si>
  <si>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</si>
  <si>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</si>
  <si>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</si>
  <si>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</si>
  <si>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</si>
  <si>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                                                                         Приложение № 7 к решению Совета </t>
  </si>
  <si>
    <t xml:space="preserve"> 2 08 05000 10 0000 180</t>
  </si>
  <si>
    <t xml:space="preserve"> 01 05 02 01 10 0000 510</t>
  </si>
  <si>
    <t xml:space="preserve"> 01 05 02 01 10 0000 610</t>
  </si>
  <si>
    <t xml:space="preserve">                                            Приложение № 1 к решению Совета  </t>
  </si>
  <si>
    <t xml:space="preserve">                                            Куринского сельского поселения</t>
  </si>
  <si>
    <t xml:space="preserve">                                            Апшеронского района </t>
  </si>
  <si>
    <t xml:space="preserve">                                                                                                                                 Приложение № 3 к решению Совета  </t>
  </si>
  <si>
    <t xml:space="preserve">                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</si>
  <si>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               Куринского сельского поселения  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</si>
  <si>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</si>
  <si>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</si>
  <si>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</si>
  <si>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</si>
  <si>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</si>
  <si>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Наименование межбюджетных трансфертов</t>
  </si>
  <si>
    <t>Управление имущественных отношений Апшеронского района</t>
  </si>
  <si>
    <t>1 11 05013 10 0000 120</t>
  </si>
  <si>
    <t>1 14 06013 10 0000 430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</si>
  <si>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</si>
  <si>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</si>
  <si>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 xml:space="preserve">За счет расходов   бюджета  поселения 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</si>
  <si>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</si>
  <si>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</si>
  <si>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Совет Куринского сельского поселения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</si>
  <si>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</si>
  <si>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</si>
  <si>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</si>
  <si>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</si>
  <si>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</si>
  <si>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</si>
  <si>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</si>
  <si>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</si>
  <si>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</si>
  <si>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</si>
  <si>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</si>
  <si>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03 5 0000</t>
  </si>
  <si>
    <t>Библиотечное обслуживание населения</t>
  </si>
  <si>
    <t>03 5 0059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</si>
  <si>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</si>
  <si>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</si>
  <si>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 xml:space="preserve">            Куринского сельского поселения  </t>
  </si>
  <si>
    <t xml:space="preserve">            Апшеронского района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</si>
  <si>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</si>
  <si>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</si>
  <si>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</si>
  <si>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1 11 05026 10 0000 120</t>
  </si>
  <si>
    <t xml:space="preserve">1 03 02230 01 0000 110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</si>
  <si>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</si>
  <si>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1 03 02240 01 0000 110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</si>
  <si>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</si>
  <si>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1 03 02250 01 0000 110  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</si>
  <si>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</si>
  <si>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1 03 02260 01 0000 110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</si>
  <si>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</si>
  <si>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Программа муниципальных заимствований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</si>
  <si>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</si>
  <si>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</si>
  <si>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</si>
  <si>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</si>
  <si>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</si>
  <si>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</si>
  <si>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</si>
  <si>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</si>
  <si>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</si>
  <si>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</si>
  <si>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</si>
  <si>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</si>
  <si>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</si>
  <si>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</si>
  <si>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</si>
  <si>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</si>
  <si>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</si>
  <si>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</si>
  <si>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</si>
  <si>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</si>
  <si>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</si>
  <si>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</si>
  <si>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</si>
  <si>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</si>
  <si>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</si>
  <si>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</si>
  <si>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442 00 00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</si>
  <si>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</si>
  <si>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</si>
  <si>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</si>
  <si>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</si>
  <si>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</si>
  <si>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</si>
  <si>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</si>
  <si>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</si>
  <si>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</si>
  <si>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</si>
  <si>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</si>
  <si>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</si>
  <si>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</si>
  <si>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</si>
  <si>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</si>
  <si>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</si>
  <si>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442 99 00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</si>
  <si>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</si>
  <si>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</si>
  <si>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</si>
  <si>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</si>
  <si>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</si>
  <si>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</si>
  <si>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</si>
  <si>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</si>
  <si>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</si>
  <si>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</si>
  <si>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</si>
  <si>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</si>
  <si>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</si>
  <si>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</si>
  <si>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</si>
  <si>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</si>
  <si>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</si>
  <si>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</si>
  <si>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</si>
  <si>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</si>
  <si>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</si>
  <si>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</si>
  <si>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</si>
  <si>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</si>
  <si>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</si>
  <si>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</si>
  <si>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</si>
  <si>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</si>
  <si>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</si>
  <si>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</si>
  <si>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</si>
  <si>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</si>
  <si>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</si>
  <si>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</si>
  <si>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</si>
  <si>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</si>
  <si>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</si>
  <si>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</si>
  <si>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</si>
  <si>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</si>
  <si>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</si>
  <si>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</si>
  <si>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</si>
  <si>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</si>
  <si>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</si>
  <si>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Администрация Куринского сельского поселения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</si>
  <si>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</si>
  <si>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</si>
  <si>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</si>
  <si>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</si>
  <si>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</si>
  <si>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</si>
  <si>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</si>
  <si>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</si>
  <si>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</si>
  <si>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</si>
  <si>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</si>
  <si>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</si>
  <si>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795 07 04</t>
  </si>
  <si>
    <t>795 07 05</t>
  </si>
  <si>
    <t>795 07 07</t>
  </si>
  <si>
    <t>110</t>
  </si>
  <si>
    <t>Расходы на выплаты персоналу казенных учреждений</t>
  </si>
  <si>
    <t>795 07 10</t>
  </si>
  <si>
    <t>315 00 00</t>
  </si>
  <si>
    <t>315 02 00</t>
  </si>
  <si>
    <t>315 02 01</t>
  </si>
  <si>
    <t>795 07 11</t>
  </si>
  <si>
    <t>Коммунальное хозяйство</t>
  </si>
  <si>
    <t>2 07 05010 10 0000 180</t>
  </si>
  <si>
    <t>2 07 05030 10 0000 180</t>
  </si>
  <si>
    <t xml:space="preserve">  1 15 02050 10 0000 140</t>
  </si>
  <si>
    <t>Источники внутреннего финансирования дефицитов бюджетов, всего</t>
  </si>
  <si>
    <t xml:space="preserve">* В том числе по видам и подвидам доходов, входящим в соответствующий группировочный код бюджетной классификации, зачисляемым в  бюджет поселения в соответствии с законодательством Российской Федерации.  </t>
  </si>
  <si>
    <t>19 4 1115</t>
  </si>
  <si>
    <t>Мероприятия по развитию водо-, тепло-, электроснабжения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</si>
  <si>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</si>
  <si>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</si>
  <si>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</si>
  <si>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</si>
  <si>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</si>
  <si>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</si>
  <si>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 xml:space="preserve">Доходы от размещения временно свободных средств бюджетов сельских поселений   </t>
  </si>
  <si>
    <t xml:space="preserve">Доходы от размещения сумм, аккумулируемых в ходе проведения  аукционов по продаже акций, находящихся в собственности сельских поселений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</si>
  <si>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</si>
  <si>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</si>
  <si>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</si>
  <si>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сельскими поселениями  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</si>
  <si>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</si>
  <si>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</si>
  <si>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</si>
  <si>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</si>
  <si>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</si>
  <si>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</si>
  <si>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</si>
  <si>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</si>
  <si>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</si>
  <si>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</si>
  <si>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</si>
  <si>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 распоряжения  и  реализации   конфискованного   и   иного имущества, обращенного в доходы сельских поселений (в части реализации  основных средств по указанному имуществу)</t>
  </si>
  <si>
    <t>Средства  от  распоряжения  и  реализации конфискованного и иного имущества,  обращенного  в  доходы сельских   поселений   (в   части   реализации материальных запасов по указанному имуществу)</t>
  </si>
  <si>
    <t>Доходы от продажи нематериальных активов, находящихся  в 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</si>
  <si>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</si>
  <si>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Платежи, взимаемые </t>
    </r>
    <r>
      <rPr>
        <sz val="14"/>
        <rFont val="Times New Roman"/>
        <family val="1"/>
      </rPr>
      <t>органами местного самоуправления (организациями) сельских</t>
    </r>
    <r>
      <rPr>
        <sz val="14"/>
        <color indexed="8"/>
        <rFont val="Times New Roman"/>
        <family val="1"/>
      </rPr>
      <t xml:space="preserve"> поселений за выполнение  определенных функций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</si>
  <si>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</si>
  <si>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Прочие поступления от денежных  взысканий  (штрафов)  и  иных   сумм в возмещение  ущерба,  зачисляемые  в   бюджеты сельских  поселений 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</si>
  <si>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</si>
  <si>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</si>
  <si>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</si>
  <si>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</si>
  <si>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</si>
  <si>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</si>
  <si>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                         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</si>
  <si>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</si>
  <si>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</si>
  <si>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</si>
  <si>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</si>
  <si>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</si>
  <si>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</si>
  <si>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</si>
  <si>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</si>
  <si>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</si>
  <si>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</si>
  <si>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</si>
  <si>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</t>
  </si>
  <si>
    <t>Субсидии бюджетам бюджетной системы Российской Федерации (межбюджетные субсидии)*</t>
  </si>
  <si>
    <t>Прочие субсидии</t>
  </si>
  <si>
    <t xml:space="preserve">Субсидии на капитальный ремонт, ремонт автомобильных дорог общего пользования населенных пунктов 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</si>
  <si>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</si>
  <si>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</si>
  <si>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</si>
  <si>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</si>
  <si>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</si>
  <si>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</si>
  <si>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</si>
  <si>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</si>
  <si>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</si>
  <si>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</si>
  <si>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</si>
  <si>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</si>
  <si>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</si>
  <si>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</si>
  <si>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</si>
  <si>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</si>
  <si>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</si>
  <si>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</si>
  <si>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</si>
  <si>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</si>
  <si>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</si>
  <si>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</si>
  <si>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</si>
  <si>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</si>
  <si>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</si>
  <si>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</si>
  <si>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</si>
  <si>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</si>
  <si>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</si>
  <si>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</si>
  <si>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</si>
  <si>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</si>
  <si>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</si>
  <si>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</si>
  <si>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</si>
  <si>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</si>
  <si>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</si>
  <si>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</si>
  <si>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</si>
  <si>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</si>
  <si>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</si>
  <si>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</si>
  <si>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</si>
  <si>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</si>
  <si>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</si>
  <si>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</si>
  <si>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</si>
  <si>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</si>
  <si>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</si>
  <si>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</si>
  <si>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</si>
  <si>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</si>
  <si>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</si>
  <si>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</si>
  <si>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</si>
  <si>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</si>
  <si>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</si>
  <si>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</si>
  <si>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</si>
  <si>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</si>
  <si>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</si>
  <si>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</si>
  <si>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</si>
  <si>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</si>
  <si>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</si>
  <si>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</si>
  <si>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</si>
  <si>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</si>
  <si>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</si>
  <si>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</si>
  <si>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</si>
  <si>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</si>
  <si>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</si>
  <si>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</si>
  <si>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</si>
  <si>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</si>
  <si>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</si>
  <si>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</si>
  <si>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</si>
  <si>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</si>
  <si>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</si>
  <si>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</si>
  <si>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</si>
  <si>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</si>
  <si>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 xml:space="preserve">                                            от                                 года   №        </t>
  </si>
  <si>
    <t>Распределение бюджетных ассигнований по разделам и подразделам</t>
  </si>
  <si>
    <t xml:space="preserve">Наименование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</si>
  <si>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</si>
  <si>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</si>
  <si>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Дотации бюджетам сельских поселений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</si>
  <si>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</si>
  <si>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</si>
  <si>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>Кредиты, полученные Куринским сельским поселением Апшеронского района от кредитных организаций, всего</t>
  </si>
  <si>
    <t>Бюджетные кредиты,  привлеченные в бюджет Куринского сельского поселения Апшеронского района  от других  бюджетов бюджетной системы Российской Федерации, всего</t>
  </si>
  <si>
    <t>Земельный налог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</si>
  <si>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</si>
  <si>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1 16 23051 10 0000 140</t>
  </si>
  <si>
    <t>Перечень  главных администраторов доходов бюджета Куринского сельского поселения Апшеронского района и закрепляемые за ними виды (подвиды) доходов бюджета Куринского сельского поселения Апшеронского района и перечень главных администраторов источников финансирования дефицита бюджета Куринского сельского поселения Апшеронского района</t>
  </si>
  <si>
    <t xml:space="preserve">Источники финансирования дефицита 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</si>
  <si>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</si>
  <si>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</si>
  <si>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</si>
  <si>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</si>
  <si>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Иные межбюджетные трансферты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</si>
  <si>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</si>
  <si>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</si>
  <si>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</si>
  <si>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</si>
  <si>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</si>
  <si>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</si>
  <si>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</si>
  <si>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</si>
  <si>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</si>
  <si>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</si>
  <si>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</si>
  <si>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</si>
  <si>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</si>
  <si>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</si>
  <si>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</si>
  <si>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</si>
  <si>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</si>
  <si>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</si>
  <si>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</si>
  <si>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</si>
  <si>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</si>
  <si>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</si>
  <si>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</si>
  <si>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</si>
  <si>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</si>
  <si>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</si>
  <si>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</si>
  <si>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</si>
  <si>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</si>
  <si>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</si>
  <si>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</si>
  <si>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</si>
  <si>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 xml:space="preserve">                                                                                                                                 Приложение № 2 к решению Совета  </t>
  </si>
  <si>
    <t>Содержание имущества, находящегося в муниципальной казне</t>
  </si>
  <si>
    <t>08 3 03 00000</t>
  </si>
  <si>
    <t>08 3 03 10820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</si>
  <si>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</si>
  <si>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</si>
  <si>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</si>
  <si>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</si>
  <si>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130*</t>
  </si>
  <si>
    <t xml:space="preserve">  1 17 05050 10 0000 180*</t>
  </si>
  <si>
    <t>1 13 02995 10 0000 130</t>
  </si>
  <si>
    <t>1 11 05035 10 0000 120</t>
  </si>
  <si>
    <t>Прочие доходы от компенсации затрат бюджетов сельских  поселений*</t>
  </si>
  <si>
    <t>убрать в след.сессии</t>
  </si>
  <si>
    <t>17 1 07 00000</t>
  </si>
  <si>
    <t>Проведение выборов</t>
  </si>
  <si>
    <t>17 1 07 11800</t>
  </si>
  <si>
    <t>Проведение выборов главы муниципального образования</t>
  </si>
  <si>
    <t>Контрольно-счетная палата муниципального образования Апшеронский район</t>
  </si>
  <si>
    <t>Денежные взыскания (штрафы) за нарушение бюджетного законодательства (в части бюджетов сельских поселений)</t>
  </si>
  <si>
    <t xml:space="preserve">погашение основной суммы долга </t>
  </si>
  <si>
    <t>Вид заимствований</t>
  </si>
  <si>
    <t>Категории  принципалов</t>
  </si>
  <si>
    <t xml:space="preserve"> Объем гарантий,  тыс.руб-лей</t>
  </si>
  <si>
    <t xml:space="preserve"> обеспечение исполнения обязательств принципала перед гарантом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</si>
  <si>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</si>
  <si>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 бюджетам муниципальных образований на осуществление первичного воинского учета на территориях, где отсутствуют военные комиссариаты
</t>
  </si>
  <si>
    <t>Молодежная политика</t>
  </si>
  <si>
    <t xml:space="preserve">Молодежная политика </t>
  </si>
  <si>
    <t>*По видам и подвидам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</si>
  <si>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</si>
  <si>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</si>
  <si>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>иные межбюдженые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</si>
  <si>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</si>
  <si>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</si>
  <si>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2 02 15001 10 0000 151</t>
  </si>
  <si>
    <t>2 02 15002 10 0000 151</t>
  </si>
  <si>
    <t>2 02 29999 10 0000 151</t>
  </si>
  <si>
    <t>2 02 35118 10 0000 151</t>
  </si>
  <si>
    <t>2 02 30024 10 0000 151</t>
  </si>
  <si>
    <t>2 02 40014 10 0000 151</t>
  </si>
  <si>
    <t>2 18 60010 10 0000 151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</si>
  <si>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</si>
  <si>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</si>
  <si>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2 02 10000 00 0000 151</t>
  </si>
  <si>
    <t>2 02 20000 00 0000 151</t>
  </si>
  <si>
    <t>2 02 30000 00 0000 151</t>
  </si>
  <si>
    <t>2 02 40000 00 0000 151</t>
  </si>
  <si>
    <t>2 02 15001 00 0000 151</t>
  </si>
  <si>
    <t>2 02 29999 00 0000 151</t>
  </si>
  <si>
    <t>2 02 35118 00 0000 151</t>
  </si>
  <si>
    <t>2 02 30024 00 0000 151</t>
  </si>
  <si>
    <t>2 02 40014 00 0000 151</t>
  </si>
  <si>
    <t>03 8 01 60120</t>
  </si>
  <si>
    <t>03 8 01 S0120</t>
  </si>
  <si>
    <t>2 02 49999 10 0000 151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</si>
  <si>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</si>
  <si>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от 22 декабря 2016 года № 140              </t>
  </si>
  <si>
    <t xml:space="preserve">                                                                                                                                от 22 декабря 2016 года № 140              </t>
  </si>
  <si>
    <t xml:space="preserve">от 22 декабря 2016 года № 140   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</si>
  <si>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</si>
  <si>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</si>
  <si>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 xml:space="preserve">                                                                                                                                 от 23 января 2017 года № 145     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</si>
  <si>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</si>
  <si>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</si>
  <si>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</si>
  <si>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</si>
  <si>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</si>
  <si>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</si>
  <si>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</si>
  <si>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 xml:space="preserve">иные межбюджетные трансферты на осуществление части полномочий по исполнению бюджета поселения </t>
  </si>
  <si>
    <t xml:space="preserve">                                                                                      от 22 декабря 2016 года № 140              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</si>
  <si>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</si>
  <si>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</si>
  <si>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>Объем поступлений доходов в  бюджет Куринского сельского поселения Апшеронского района по кодам видов (подвидов) доходов на 2018 год</t>
  </si>
  <si>
    <t>классификации расходов бюджетов на 2018 год</t>
  </si>
  <si>
    <t>Безвозмездные поступления из краевого и районного бюджетов в 2018 году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</si>
  <si>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2018 год
</t>
  </si>
  <si>
    <t>Ведомственная структура расходов бюджета Куринского сельского поселения Апшеронского района на 2018 год</t>
  </si>
  <si>
    <t>муниципального образования Апшеронский район, на 2018 год</t>
  </si>
  <si>
    <t xml:space="preserve"> Куринского сельского поселения Апшеронского  района на 2018 год</t>
  </si>
  <si>
    <t>Программа муниципальных гарантий  Куринского сельского поселения Апшеронского района в валюте Российской Федерации на 2018 год</t>
  </si>
  <si>
    <t xml:space="preserve"> Куринского сельского поселения Апшеронского района в 2018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</si>
  <si>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2018 году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</si>
  <si>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</si>
  <si>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</si>
  <si>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</si>
  <si>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</si>
  <si>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за-числению в бюджет субъекта Российской Федерации*</t>
  </si>
  <si>
    <t>Иные межбюджетные трансферты на осуществление части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</si>
  <si>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</si>
  <si>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</si>
  <si>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</si>
  <si>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</si>
  <si>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бюджета Куринского сельского поселения Апшеронского района, перечень статей источников финансирования дефицита бюджета на 2018 год</t>
  </si>
  <si>
    <t xml:space="preserve">Субсидии бюджетам муниципальных образований на повышение оплаты труда работников муниципальных учреждений Краснодарского края 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</si>
  <si>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</si>
  <si>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</si>
  <si>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</si>
  <si>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от 20 декабря 2017 года № 192      </t>
  </si>
  <si>
    <t xml:space="preserve">                                                  от 20 декабря 2017 года № 192        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</si>
  <si>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</si>
  <si>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  от 20 декабря 2017 года № 192       </t>
  </si>
  <si>
    <t xml:space="preserve">                                                                                                                                от 20 декабря 2017 года № 192        </t>
  </si>
  <si>
    <t xml:space="preserve">от 20 декабря 2017 года № 192        </t>
  </si>
  <si>
    <t xml:space="preserve">                                                                                      от 20 декабря 2017 года № 192       </t>
  </si>
  <si>
    <t xml:space="preserve">                                                                                                      от 20 декабря 2017 года № 192       </t>
  </si>
  <si>
    <t xml:space="preserve">                                                                                                     от 20 декабря 2017 года № 192      </t>
  </si>
  <si>
    <t xml:space="preserve">            от 20 декабря 2017 года № 192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</si>
</sst>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00_ ;[Red]\-0.00000\ 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NewRomanPSMT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72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57" applyNumberFormat="1" applyFont="1" applyFill="1" applyAlignment="1">
      <alignment horizontal="right"/>
      <protection/>
    </xf>
    <xf numFmtId="172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70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1" fontId="11" fillId="0" borderId="0" xfId="59" applyNumberFormat="1" applyFont="1" applyFill="1">
      <alignment/>
      <protection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170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10" fillId="0" borderId="0" xfId="59" applyFont="1" applyFill="1">
      <alignment/>
      <protection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 shrinkToFit="1"/>
    </xf>
    <xf numFmtId="0" fontId="16" fillId="0" borderId="10" xfId="0" applyFont="1" applyBorder="1" applyAlignment="1">
      <alignment horizontal="justify" vertical="justify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justify" vertical="justify" wrapText="1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 wrapText="1" shrinkToFit="1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/>
    </xf>
    <xf numFmtId="168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1" fontId="17" fillId="0" borderId="0" xfId="57" applyNumberFormat="1" applyFont="1" applyFill="1">
      <alignment/>
      <protection/>
    </xf>
    <xf numFmtId="0" fontId="18" fillId="0" borderId="0" xfId="57" applyFont="1" applyFill="1">
      <alignment/>
      <protection/>
    </xf>
    <xf numFmtId="168" fontId="6" fillId="0" borderId="13" xfId="0" applyNumberFormat="1" applyFont="1" applyBorder="1" applyAlignment="1">
      <alignment horizontal="right" wrapText="1"/>
    </xf>
    <xf numFmtId="49" fontId="22" fillId="0" borderId="0" xfId="57" applyNumberFormat="1" applyFont="1" applyFill="1" applyAlignment="1">
      <alignment horizontal="right"/>
      <protection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69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3" fillId="0" borderId="0" xfId="59" applyFont="1" applyFill="1">
      <alignment/>
      <protection/>
    </xf>
    <xf numFmtId="2" fontId="22" fillId="0" borderId="0" xfId="59" applyNumberFormat="1" applyFont="1" applyFill="1" applyAlignment="1">
      <alignment horizontal="center"/>
      <protection/>
    </xf>
    <xf numFmtId="173" fontId="21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4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0" fontId="21" fillId="0" borderId="0" xfId="59" applyNumberFormat="1" applyFont="1" applyFill="1">
      <alignment/>
      <protection/>
    </xf>
    <xf numFmtId="171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73" fontId="4" fillId="0" borderId="0" xfId="59" applyNumberFormat="1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74" fontId="6" fillId="0" borderId="0" xfId="59" applyNumberFormat="1" applyFont="1" applyFill="1" applyBorder="1" applyAlignment="1">
      <alignment horizontal="right"/>
      <protection/>
    </xf>
    <xf numFmtId="0" fontId="2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0" fontId="3" fillId="0" borderId="0" xfId="59" applyNumberFormat="1" applyFont="1" applyAlignment="1">
      <alignment horizontal="right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1" fontId="6" fillId="0" borderId="11" xfId="59" applyNumberFormat="1" applyFont="1" applyBorder="1" applyAlignment="1">
      <alignment horizontal="center" wrapText="1"/>
      <protection/>
    </xf>
    <xf numFmtId="0" fontId="6" fillId="0" borderId="0" xfId="59" applyFont="1" applyBorder="1">
      <alignment/>
      <protection/>
    </xf>
    <xf numFmtId="0" fontId="6" fillId="0" borderId="17" xfId="59" applyFont="1" applyBorder="1" applyAlignment="1">
      <alignment horizontal="left" wrapText="1"/>
      <protection/>
    </xf>
    <xf numFmtId="1" fontId="6" fillId="0" borderId="17" xfId="59" applyNumberFormat="1" applyFont="1" applyBorder="1" applyAlignment="1">
      <alignment horizontal="center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8" xfId="59" applyFont="1" applyBorder="1" applyAlignment="1">
      <alignment horizontal="left" wrapText="1"/>
      <protection/>
    </xf>
    <xf numFmtId="0" fontId="6" fillId="0" borderId="18" xfId="59" applyFont="1" applyBorder="1" applyAlignment="1">
      <alignment horizontal="center"/>
      <protection/>
    </xf>
    <xf numFmtId="1" fontId="6" fillId="0" borderId="11" xfId="59" applyNumberFormat="1" applyFont="1" applyBorder="1" applyAlignment="1">
      <alignment horizontal="center"/>
      <protection/>
    </xf>
    <xf numFmtId="1" fontId="6" fillId="0" borderId="17" xfId="59" applyNumberFormat="1" applyFont="1" applyBorder="1" applyAlignment="1">
      <alignment horizontal="center"/>
      <protection/>
    </xf>
    <xf numFmtId="1" fontId="6" fillId="0" borderId="18" xfId="59" applyNumberFormat="1" applyFont="1" applyBorder="1" applyAlignment="1">
      <alignment horizontal="center"/>
      <protection/>
    </xf>
    <xf numFmtId="0" fontId="6" fillId="0" borderId="11" xfId="59" applyFont="1" applyBorder="1" applyAlignment="1">
      <alignment wrapText="1"/>
      <protection/>
    </xf>
    <xf numFmtId="0" fontId="6" fillId="0" borderId="11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49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168" fontId="6" fillId="0" borderId="10" xfId="59" applyNumberFormat="1" applyFont="1" applyBorder="1" applyAlignment="1">
      <alignment horizontal="center" wrapText="1"/>
      <protection/>
    </xf>
    <xf numFmtId="168" fontId="6" fillId="0" borderId="10" xfId="59" applyNumberFormat="1" applyFont="1" applyBorder="1" applyAlignment="1">
      <alignment horizontal="center"/>
      <protection/>
    </xf>
    <xf numFmtId="0" fontId="7" fillId="0" borderId="11" xfId="59" applyFont="1" applyBorder="1" applyAlignment="1">
      <alignment horizontal="justify" vertical="top" wrapText="1"/>
      <protection/>
    </xf>
    <xf numFmtId="168" fontId="7" fillId="0" borderId="11" xfId="59" applyNumberFormat="1" applyFont="1" applyBorder="1" applyAlignment="1">
      <alignment horizont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justify" vertical="center" wrapText="1"/>
    </xf>
    <xf numFmtId="168" fontId="6" fillId="0" borderId="19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169" fontId="6" fillId="0" borderId="10" xfId="0" applyNumberFormat="1" applyFont="1" applyFill="1" applyBorder="1" applyAlignment="1">
      <alignment horizontal="right" wrapText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9" fontId="6" fillId="35" borderId="10" xfId="0" applyNumberFormat="1" applyFont="1" applyFill="1" applyBorder="1" applyAlignment="1">
      <alignment horizontal="right" vertical="top" wrapText="1"/>
    </xf>
    <xf numFmtId="169" fontId="6" fillId="35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9" fontId="6" fillId="0" borderId="10" xfId="56" applyNumberFormat="1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168" fontId="6" fillId="0" borderId="1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69" fontId="6" fillId="0" borderId="10" xfId="56" applyNumberFormat="1" applyFont="1" applyFill="1" applyBorder="1" applyAlignment="1">
      <alignment horizontal="right" wrapText="1"/>
      <protection/>
    </xf>
    <xf numFmtId="0" fontId="6" fillId="35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left" vertical="center" wrapText="1" shrinkToFit="1"/>
    </xf>
    <xf numFmtId="0" fontId="15" fillId="35" borderId="0" xfId="0" applyFont="1" applyFill="1" applyAlignment="1">
      <alignment horizontal="left" shrinkToFit="1"/>
    </xf>
    <xf numFmtId="1" fontId="12" fillId="0" borderId="0" xfId="58" applyNumberFormat="1" applyFont="1" applyFill="1" applyAlignment="1">
      <alignment horizontal="center" wrapText="1"/>
      <protection/>
    </xf>
    <xf numFmtId="0" fontId="13" fillId="0" borderId="10" xfId="0" applyFont="1" applyBorder="1" applyAlignment="1">
      <alignment horizontal="left" vertical="center" wrapText="1" shrinkToFit="1"/>
    </xf>
    <xf numFmtId="0" fontId="0" fillId="0" borderId="18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vertical="center" wrapText="1" shrinkToFi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 shrinkToFit="1"/>
    </xf>
    <xf numFmtId="0" fontId="6" fillId="36" borderId="0" xfId="0" applyFont="1" applyFill="1" applyAlignment="1">
      <alignment/>
    </xf>
    <xf numFmtId="0" fontId="13" fillId="0" borderId="10" xfId="0" applyNumberFormat="1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center" wrapText="1"/>
    </xf>
    <xf numFmtId="0" fontId="68" fillId="0" borderId="0" xfId="57" applyFont="1" applyFill="1">
      <alignment/>
      <protection/>
    </xf>
    <xf numFmtId="0" fontId="6" fillId="36" borderId="0" xfId="59" applyFont="1" applyFill="1">
      <alignment/>
      <protection/>
    </xf>
    <xf numFmtId="0" fontId="13" fillId="0" borderId="19" xfId="0" applyFont="1" applyBorder="1" applyAlignment="1">
      <alignment wrapText="1"/>
    </xf>
    <xf numFmtId="0" fontId="3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6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 horizontal="left" indent="4"/>
    </xf>
    <xf numFmtId="49" fontId="6" fillId="36" borderId="10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7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56" applyNumberFormat="1" applyFont="1" applyFill="1" applyBorder="1" applyAlignment="1">
      <alignment horizontal="center"/>
      <protection/>
    </xf>
    <xf numFmtId="49" fontId="6" fillId="36" borderId="10" xfId="0" applyNumberFormat="1" applyFont="1" applyFill="1" applyBorder="1" applyAlignment="1">
      <alignment horizontal="center" wrapText="1"/>
    </xf>
    <xf numFmtId="49" fontId="6" fillId="36" borderId="10" xfId="56" applyNumberFormat="1" applyFont="1" applyFill="1" applyBorder="1" applyAlignment="1">
      <alignment horizontal="center"/>
      <protection/>
    </xf>
    <xf numFmtId="1" fontId="7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68" fontId="6" fillId="36" borderId="10" xfId="0" applyNumberFormat="1" applyFont="1" applyFill="1" applyBorder="1" applyAlignment="1">
      <alignment horizontal="right" wrapText="1"/>
    </xf>
    <xf numFmtId="168" fontId="6" fillId="36" borderId="10" xfId="0" applyNumberFormat="1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 vertical="center"/>
    </xf>
    <xf numFmtId="168" fontId="6" fillId="36" borderId="10" xfId="0" applyNumberFormat="1" applyFont="1" applyFill="1" applyBorder="1" applyAlignment="1">
      <alignment horizontal="right"/>
    </xf>
    <xf numFmtId="169" fontId="7" fillId="36" borderId="10" xfId="56" applyNumberFormat="1" applyFont="1" applyFill="1" applyBorder="1" applyAlignment="1">
      <alignment horizontal="right" vertical="center" wrapText="1"/>
      <protection/>
    </xf>
    <xf numFmtId="169" fontId="6" fillId="36" borderId="10" xfId="56" applyNumberFormat="1" applyFont="1" applyFill="1" applyBorder="1" applyAlignment="1">
      <alignment wrapText="1"/>
      <protection/>
    </xf>
    <xf numFmtId="169" fontId="6" fillId="36" borderId="10" xfId="0" applyNumberFormat="1" applyFont="1" applyFill="1" applyBorder="1" applyAlignment="1">
      <alignment horizontal="right" wrapText="1"/>
    </xf>
    <xf numFmtId="169" fontId="7" fillId="36" borderId="10" xfId="0" applyNumberFormat="1" applyFont="1" applyFill="1" applyBorder="1" applyAlignment="1">
      <alignment horizontal="right" vertical="center" wrapText="1"/>
    </xf>
    <xf numFmtId="169" fontId="6" fillId="36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36" borderId="10" xfId="0" applyNumberFormat="1" applyFont="1" applyFill="1" applyBorder="1" applyAlignment="1">
      <alignment horizontal="right" vertical="top" wrapText="1"/>
    </xf>
    <xf numFmtId="168" fontId="7" fillId="36" borderId="10" xfId="0" applyNumberFormat="1" applyFont="1" applyFill="1" applyBorder="1" applyAlignment="1">
      <alignment horizontal="right" vertical="center" wrapText="1"/>
    </xf>
    <xf numFmtId="168" fontId="7" fillId="36" borderId="10" xfId="56" applyNumberFormat="1" applyFont="1" applyFill="1" applyBorder="1" applyAlignment="1">
      <alignment horizontal="right" vertical="center" wrapText="1"/>
      <protection/>
    </xf>
    <xf numFmtId="168" fontId="6" fillId="36" borderId="10" xfId="56" applyNumberFormat="1" applyFont="1" applyFill="1" applyBorder="1" applyAlignment="1">
      <alignment wrapText="1"/>
      <protection/>
    </xf>
    <xf numFmtId="175" fontId="6" fillId="36" borderId="10" xfId="0" applyNumberFormat="1" applyFont="1" applyFill="1" applyBorder="1" applyAlignment="1">
      <alignment wrapText="1"/>
    </xf>
    <xf numFmtId="169" fontId="7" fillId="36" borderId="10" xfId="0" applyNumberFormat="1" applyFont="1" applyFill="1" applyBorder="1" applyAlignment="1">
      <alignment vertical="center" wrapText="1"/>
    </xf>
    <xf numFmtId="0" fontId="7" fillId="36" borderId="14" xfId="59" applyFont="1" applyFill="1" applyBorder="1" applyAlignment="1">
      <alignment wrapText="1"/>
      <protection/>
    </xf>
    <xf numFmtId="0" fontId="13" fillId="36" borderId="10" xfId="0" applyFont="1" applyFill="1" applyBorder="1" applyAlignment="1">
      <alignment horizontal="justify" vertical="center" wrapText="1"/>
    </xf>
    <xf numFmtId="0" fontId="19" fillId="36" borderId="10" xfId="0" applyFont="1" applyFill="1" applyBorder="1" applyAlignment="1">
      <alignment horizontal="justify" vertical="center" wrapText="1"/>
    </xf>
    <xf numFmtId="0" fontId="18" fillId="36" borderId="10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168" fontId="6" fillId="36" borderId="18" xfId="0" applyNumberFormat="1" applyFont="1" applyFill="1" applyBorder="1" applyAlignment="1">
      <alignment horizontal="right" wrapText="1"/>
    </xf>
    <xf numFmtId="168" fontId="6" fillId="36" borderId="10" xfId="59" applyNumberFormat="1" applyFont="1" applyFill="1" applyBorder="1" applyAlignment="1">
      <alignment horizontal="right" wrapText="1"/>
      <protection/>
    </xf>
    <xf numFmtId="168" fontId="6" fillId="36" borderId="10" xfId="59" applyNumberFormat="1" applyFont="1" applyFill="1" applyBorder="1" applyAlignment="1">
      <alignment horizontal="right" wrapText="1"/>
      <protection/>
    </xf>
    <xf numFmtId="2" fontId="3" fillId="0" borderId="0" xfId="0" applyNumberFormat="1" applyFont="1" applyFill="1" applyAlignment="1">
      <alignment/>
    </xf>
    <xf numFmtId="0" fontId="13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top"/>
    </xf>
    <xf numFmtId="49" fontId="6" fillId="36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6" borderId="10" xfId="0" applyNumberFormat="1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vertical="top" wrapText="1"/>
    </xf>
    <xf numFmtId="0" fontId="13" fillId="36" borderId="10" xfId="0" applyFont="1" applyFill="1" applyBorder="1" applyAlignment="1">
      <alignment wrapText="1"/>
    </xf>
    <xf numFmtId="0" fontId="6" fillId="36" borderId="10" xfId="56" applyFont="1" applyFill="1" applyBorder="1" applyAlignment="1">
      <alignment horizontal="left" wrapText="1"/>
      <protection/>
    </xf>
    <xf numFmtId="0" fontId="6" fillId="36" borderId="10" xfId="0" applyFont="1" applyFill="1" applyBorder="1" applyAlignment="1">
      <alignment horizontal="left" wrapText="1"/>
    </xf>
    <xf numFmtId="49" fontId="6" fillId="36" borderId="10" xfId="54" applyNumberFormat="1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wrapText="1"/>
    </xf>
    <xf numFmtId="11" fontId="6" fillId="36" borderId="10" xfId="56" applyNumberFormat="1" applyFont="1" applyFill="1" applyBorder="1" applyAlignment="1">
      <alignment vertical="top" wrapText="1"/>
      <protection/>
    </xf>
    <xf numFmtId="168" fontId="7" fillId="36" borderId="10" xfId="0" applyNumberFormat="1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6" fillId="36" borderId="10" xfId="59" applyFont="1" applyFill="1" applyBorder="1" applyAlignment="1">
      <alignment vertical="top" wrapText="1"/>
      <protection/>
    </xf>
    <xf numFmtId="0" fontId="6" fillId="36" borderId="0" xfId="0" applyFont="1" applyFill="1" applyAlignment="1">
      <alignment/>
    </xf>
    <xf numFmtId="0" fontId="7" fillId="36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left" wrapText="1"/>
    </xf>
    <xf numFmtId="0" fontId="16" fillId="36" borderId="17" xfId="0" applyFont="1" applyFill="1" applyBorder="1" applyAlignment="1">
      <alignment horizontal="center"/>
    </xf>
    <xf numFmtId="0" fontId="16" fillId="36" borderId="17" xfId="0" applyFont="1" applyFill="1" applyBorder="1" applyAlignment="1">
      <alignment wrapText="1"/>
    </xf>
    <xf numFmtId="169" fontId="7" fillId="36" borderId="17" xfId="57" applyNumberFormat="1" applyFont="1" applyFill="1" applyBorder="1" applyAlignment="1">
      <alignment horizontal="right"/>
      <protection/>
    </xf>
    <xf numFmtId="0" fontId="6" fillId="36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wrapText="1"/>
    </xf>
    <xf numFmtId="169" fontId="6" fillId="36" borderId="12" xfId="0" applyNumberFormat="1" applyFont="1" applyFill="1" applyBorder="1" applyAlignment="1">
      <alignment horizontal="right" wrapText="1"/>
    </xf>
    <xf numFmtId="0" fontId="6" fillId="36" borderId="13" xfId="0" applyFont="1" applyFill="1" applyBorder="1" applyAlignment="1">
      <alignment wrapText="1"/>
    </xf>
    <xf numFmtId="168" fontId="6" fillId="36" borderId="13" xfId="0" applyNumberFormat="1" applyFont="1" applyFill="1" applyBorder="1" applyAlignment="1">
      <alignment horizontal="right" wrapText="1"/>
    </xf>
    <xf numFmtId="0" fontId="6" fillId="36" borderId="20" xfId="0" applyFont="1" applyFill="1" applyBorder="1" applyAlignment="1">
      <alignment horizontal="justify" wrapText="1"/>
    </xf>
    <xf numFmtId="168" fontId="6" fillId="36" borderId="20" xfId="0" applyNumberFormat="1" applyFont="1" applyFill="1" applyBorder="1" applyAlignment="1">
      <alignment horizontal="right" wrapText="1"/>
    </xf>
    <xf numFmtId="0" fontId="6" fillId="36" borderId="18" xfId="57" applyFont="1" applyFill="1" applyBorder="1" applyAlignment="1">
      <alignment horizontal="center"/>
      <protection/>
    </xf>
    <xf numFmtId="0" fontId="13" fillId="36" borderId="18" xfId="0" applyFont="1" applyFill="1" applyBorder="1" applyAlignment="1">
      <alignment wrapText="1"/>
    </xf>
    <xf numFmtId="0" fontId="6" fillId="36" borderId="10" xfId="57" applyFont="1" applyFill="1" applyBorder="1">
      <alignment/>
      <protection/>
    </xf>
    <xf numFmtId="0" fontId="7" fillId="36" borderId="10" xfId="0" applyFont="1" applyFill="1" applyBorder="1" applyAlignment="1">
      <alignment wrapText="1"/>
    </xf>
    <xf numFmtId="169" fontId="7" fillId="36" borderId="10" xfId="69" applyNumberFormat="1" applyFont="1" applyFill="1" applyBorder="1" applyAlignment="1">
      <alignment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justify" wrapText="1"/>
    </xf>
    <xf numFmtId="168" fontId="7" fillId="36" borderId="12" xfId="0" applyNumberFormat="1" applyFont="1" applyFill="1" applyBorder="1" applyAlignment="1">
      <alignment horizont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2" xfId="0" applyFont="1" applyFill="1" applyBorder="1" applyAlignment="1">
      <alignment horizontal="justify" wrapText="1"/>
    </xf>
    <xf numFmtId="168" fontId="6" fillId="36" borderId="12" xfId="0" applyNumberFormat="1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left" vertical="center" wrapText="1" shrinkToFit="1"/>
    </xf>
    <xf numFmtId="168" fontId="18" fillId="36" borderId="21" xfId="0" applyNumberFormat="1" applyFont="1" applyFill="1" applyBorder="1" applyAlignment="1">
      <alignment horizontal="center" wrapText="1"/>
    </xf>
    <xf numFmtId="0" fontId="18" fillId="36" borderId="21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justify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justify" wrapText="1"/>
    </xf>
    <xf numFmtId="0" fontId="6" fillId="36" borderId="12" xfId="0" applyFont="1" applyFill="1" applyBorder="1" applyAlignment="1">
      <alignment vertical="top" wrapText="1"/>
    </xf>
    <xf numFmtId="0" fontId="18" fillId="36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justify" wrapText="1"/>
    </xf>
    <xf numFmtId="0" fontId="19" fillId="36" borderId="10" xfId="0" applyFont="1" applyFill="1" applyBorder="1" applyAlignment="1">
      <alignment horizontal="justify" wrapText="1"/>
    </xf>
    <xf numFmtId="0" fontId="18" fillId="36" borderId="0" xfId="57" applyFont="1" applyFill="1" applyBorder="1" applyAlignment="1">
      <alignment horizontal="center" vertical="top"/>
      <protection/>
    </xf>
    <xf numFmtId="0" fontId="19" fillId="36" borderId="0" xfId="0" applyFont="1" applyFill="1" applyBorder="1" applyAlignment="1">
      <alignment wrapText="1"/>
    </xf>
    <xf numFmtId="172" fontId="18" fillId="36" borderId="0" xfId="57" applyNumberFormat="1" applyFont="1" applyFill="1" applyBorder="1">
      <alignment/>
      <protection/>
    </xf>
    <xf numFmtId="0" fontId="6" fillId="36" borderId="0" xfId="57" applyFont="1" applyFill="1">
      <alignment/>
      <protection/>
    </xf>
    <xf numFmtId="0" fontId="6" fillId="36" borderId="0" xfId="57" applyFont="1" applyFill="1" applyBorder="1" applyAlignment="1">
      <alignment wrapText="1"/>
      <protection/>
    </xf>
    <xf numFmtId="172" fontId="6" fillId="36" borderId="0" xfId="57" applyNumberFormat="1" applyFont="1" applyFill="1">
      <alignment/>
      <protection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72" fontId="6" fillId="36" borderId="0" xfId="0" applyNumberFormat="1" applyFont="1" applyFill="1" applyAlignment="1">
      <alignment horizontal="right"/>
    </xf>
    <xf numFmtId="0" fontId="6" fillId="36" borderId="0" xfId="0" applyFont="1" applyFill="1" applyAlignment="1">
      <alignment horizontal="center"/>
    </xf>
    <xf numFmtId="49" fontId="7" fillId="36" borderId="10" xfId="0" applyNumberFormat="1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center"/>
    </xf>
    <xf numFmtId="0" fontId="7" fillId="36" borderId="10" xfId="59" applyFont="1" applyFill="1" applyBorder="1" applyAlignment="1">
      <alignment vertical="top"/>
      <protection/>
    </xf>
    <xf numFmtId="168" fontId="7" fillId="36" borderId="10" xfId="69" applyNumberFormat="1" applyFont="1" applyFill="1" applyBorder="1" applyAlignment="1">
      <alignment horizontal="right" wrapText="1"/>
    </xf>
    <xf numFmtId="0" fontId="6" fillId="36" borderId="10" xfId="59" applyFont="1" applyFill="1" applyBorder="1" applyAlignment="1">
      <alignment horizontal="left" vertical="top" indent="3"/>
      <protection/>
    </xf>
    <xf numFmtId="0" fontId="7" fillId="36" borderId="10" xfId="59" applyFont="1" applyFill="1" applyBorder="1" applyAlignment="1">
      <alignment vertical="top" wrapText="1"/>
      <protection/>
    </xf>
    <xf numFmtId="49" fontId="7" fillId="36" borderId="10" xfId="59" applyNumberFormat="1" applyFont="1" applyFill="1" applyBorder="1" applyAlignment="1">
      <alignment horizontal="center" vertical="center" wrapText="1"/>
      <protection/>
    </xf>
    <xf numFmtId="168" fontId="7" fillId="36" borderId="10" xfId="59" applyNumberFormat="1" applyFont="1" applyFill="1" applyBorder="1" applyAlignment="1">
      <alignment horizontal="right" wrapText="1"/>
      <protection/>
    </xf>
    <xf numFmtId="0" fontId="6" fillId="36" borderId="10" xfId="59" applyFont="1" applyFill="1" applyBorder="1" applyAlignment="1">
      <alignment vertical="top" wrapText="1"/>
      <protection/>
    </xf>
    <xf numFmtId="49" fontId="6" fillId="36" borderId="10" xfId="59" applyNumberFormat="1" applyFont="1" applyFill="1" applyBorder="1" applyAlignment="1">
      <alignment horizontal="center" vertical="center" wrapText="1"/>
      <protection/>
    </xf>
    <xf numFmtId="0" fontId="7" fillId="36" borderId="10" xfId="59" applyFont="1" applyFill="1" applyBorder="1" applyAlignment="1">
      <alignment vertical="top" wrapText="1"/>
      <protection/>
    </xf>
    <xf numFmtId="49" fontId="7" fillId="36" borderId="10" xfId="59" applyNumberFormat="1" applyFont="1" applyFill="1" applyBorder="1" applyAlignment="1">
      <alignment horizontal="center" vertical="center" wrapText="1"/>
      <protection/>
    </xf>
    <xf numFmtId="49" fontId="6" fillId="36" borderId="10" xfId="59" applyNumberFormat="1" applyFont="1" applyFill="1" applyBorder="1" applyAlignment="1">
      <alignment horizontal="center" vertical="center" wrapText="1"/>
      <protection/>
    </xf>
    <xf numFmtId="168" fontId="7" fillId="36" borderId="10" xfId="59" applyNumberFormat="1" applyFont="1" applyFill="1" applyBorder="1" applyAlignment="1">
      <alignment horizontal="right" wrapText="1"/>
      <protection/>
    </xf>
    <xf numFmtId="0" fontId="7" fillId="36" borderId="10" xfId="59" applyFont="1" applyFill="1" applyBorder="1">
      <alignment/>
      <protection/>
    </xf>
    <xf numFmtId="49" fontId="7" fillId="36" borderId="10" xfId="59" applyNumberFormat="1" applyFont="1" applyFill="1" applyBorder="1" applyAlignment="1">
      <alignment horizontal="center" vertical="center"/>
      <protection/>
    </xf>
    <xf numFmtId="49" fontId="6" fillId="36" borderId="10" xfId="56" applyNumberFormat="1" applyFont="1" applyFill="1" applyBorder="1" applyAlignment="1">
      <alignment vertical="top" wrapText="1"/>
      <protection/>
    </xf>
    <xf numFmtId="49" fontId="6" fillId="36" borderId="10" xfId="56" applyNumberFormat="1" applyFont="1" applyFill="1" applyBorder="1" applyAlignment="1">
      <alignment horizontal="center" vertical="center" wrapText="1"/>
      <protection/>
    </xf>
    <xf numFmtId="0" fontId="7" fillId="36" borderId="11" xfId="59" applyFont="1" applyFill="1" applyBorder="1" applyAlignment="1">
      <alignment horizontal="left" vertical="top"/>
      <protection/>
    </xf>
    <xf numFmtId="168" fontId="7" fillId="36" borderId="11" xfId="69" applyNumberFormat="1" applyFont="1" applyFill="1" applyBorder="1" applyAlignment="1">
      <alignment horizontal="right"/>
    </xf>
    <xf numFmtId="0" fontId="7" fillId="36" borderId="17" xfId="59" applyFont="1" applyFill="1" applyBorder="1">
      <alignment/>
      <protection/>
    </xf>
    <xf numFmtId="0" fontId="7" fillId="36" borderId="0" xfId="59" applyFont="1" applyFill="1" applyBorder="1" applyAlignment="1">
      <alignment wrapText="1"/>
      <protection/>
    </xf>
    <xf numFmtId="168" fontId="7" fillId="36" borderId="17" xfId="69" applyNumberFormat="1" applyFont="1" applyFill="1" applyBorder="1" applyAlignment="1">
      <alignment horizontal="right"/>
    </xf>
    <xf numFmtId="0" fontId="18" fillId="36" borderId="17" xfId="59" applyFont="1" applyFill="1" applyBorder="1">
      <alignment/>
      <protection/>
    </xf>
    <xf numFmtId="0" fontId="18" fillId="36" borderId="0" xfId="59" applyFont="1" applyFill="1" applyBorder="1">
      <alignment/>
      <protection/>
    </xf>
    <xf numFmtId="174" fontId="18" fillId="36" borderId="17" xfId="59" applyNumberFormat="1" applyFont="1" applyFill="1" applyBorder="1" applyAlignment="1">
      <alignment horizontal="left"/>
      <protection/>
    </xf>
    <xf numFmtId="0" fontId="6" fillId="36" borderId="17" xfId="59" applyFont="1" applyFill="1" applyBorder="1">
      <alignment/>
      <protection/>
    </xf>
    <xf numFmtId="0" fontId="6" fillId="36" borderId="0" xfId="59" applyFont="1" applyFill="1" applyBorder="1">
      <alignment/>
      <protection/>
    </xf>
    <xf numFmtId="174" fontId="6" fillId="36" borderId="17" xfId="59" applyNumberFormat="1" applyFont="1" applyFill="1" applyBorder="1" applyAlignment="1">
      <alignment horizontal="right"/>
      <protection/>
    </xf>
    <xf numFmtId="0" fontId="6" fillId="36" borderId="0" xfId="59" applyFont="1" applyFill="1" applyBorder="1" applyAlignment="1">
      <alignment wrapText="1"/>
      <protection/>
    </xf>
    <xf numFmtId="174" fontId="18" fillId="36" borderId="17" xfId="59" applyNumberFormat="1" applyFont="1" applyFill="1" applyBorder="1" applyAlignment="1">
      <alignment horizontal="right"/>
      <protection/>
    </xf>
    <xf numFmtId="0" fontId="6" fillId="36" borderId="18" xfId="59" applyFont="1" applyFill="1" applyBorder="1">
      <alignment/>
      <protection/>
    </xf>
    <xf numFmtId="0" fontId="6" fillId="36" borderId="22" xfId="59" applyFont="1" applyFill="1" applyBorder="1" applyAlignment="1">
      <alignment wrapText="1"/>
      <protection/>
    </xf>
    <xf numFmtId="174" fontId="6" fillId="36" borderId="18" xfId="59" applyNumberFormat="1" applyFont="1" applyFill="1" applyBorder="1" applyAlignment="1">
      <alignment horizontal="right"/>
      <protection/>
    </xf>
    <xf numFmtId="0" fontId="13" fillId="36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justify" vertical="center" wrapText="1"/>
    </xf>
    <xf numFmtId="0" fontId="6" fillId="37" borderId="10" xfId="57" applyFont="1" applyFill="1" applyBorder="1" applyAlignment="1">
      <alignment horizontal="center"/>
      <protection/>
    </xf>
    <xf numFmtId="0" fontId="13" fillId="37" borderId="10" xfId="0" applyFont="1" applyFill="1" applyBorder="1" applyAlignment="1">
      <alignment wrapText="1"/>
    </xf>
    <xf numFmtId="168" fontId="18" fillId="37" borderId="10" xfId="0" applyNumberFormat="1" applyFont="1" applyFill="1" applyBorder="1" applyAlignment="1">
      <alignment horizontal="center" vertical="top" wrapText="1"/>
    </xf>
    <xf numFmtId="0" fontId="6" fillId="37" borderId="18" xfId="57" applyFont="1" applyFill="1" applyBorder="1" applyAlignment="1">
      <alignment horizontal="center"/>
      <protection/>
    </xf>
    <xf numFmtId="0" fontId="13" fillId="37" borderId="18" xfId="0" applyFont="1" applyFill="1" applyBorder="1" applyAlignment="1">
      <alignment wrapText="1"/>
    </xf>
    <xf numFmtId="0" fontId="7" fillId="35" borderId="10" xfId="0" applyFont="1" applyFill="1" applyBorder="1" applyAlignment="1">
      <alignment horizontal="justify" vertical="center" wrapText="1"/>
    </xf>
    <xf numFmtId="172" fontId="6" fillId="0" borderId="0" xfId="57" applyNumberFormat="1" applyFont="1" applyFill="1" applyAlignment="1">
      <alignment horizontal="left"/>
      <protection/>
    </xf>
    <xf numFmtId="168" fontId="18" fillId="36" borderId="10" xfId="0" applyNumberFormat="1" applyFont="1" applyFill="1" applyBorder="1" applyAlignment="1">
      <alignment horizontal="center" vertical="top" wrapText="1"/>
    </xf>
    <xf numFmtId="0" fontId="4" fillId="0" borderId="23" xfId="59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 shrinkToFit="1"/>
    </xf>
    <xf numFmtId="168" fontId="18" fillId="36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69" fontId="6" fillId="36" borderId="10" xfId="54" applyNumberFormat="1" applyFont="1" applyFill="1" applyBorder="1" applyAlignment="1" applyProtection="1">
      <alignment horizontal="right" wrapText="1"/>
      <protection hidden="1"/>
    </xf>
    <xf numFmtId="168" fontId="6" fillId="36" borderId="12" xfId="0" applyNumberFormat="1" applyFont="1" applyFill="1" applyBorder="1" applyAlignment="1">
      <alignment horizontal="right" wrapText="1"/>
    </xf>
    <xf numFmtId="0" fontId="6" fillId="36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3" xfId="59" applyFont="1" applyFill="1" applyBorder="1" applyAlignment="1">
      <alignment horizontal="center" vertical="center" wrapText="1"/>
      <protection/>
    </xf>
    <xf numFmtId="49" fontId="6" fillId="36" borderId="10" xfId="0" applyNumberFormat="1" applyFont="1" applyFill="1" applyBorder="1" applyAlignment="1">
      <alignment wrapText="1"/>
    </xf>
    <xf numFmtId="49" fontId="6" fillId="36" borderId="10" xfId="0" applyNumberFormat="1" applyFont="1" applyFill="1" applyBorder="1" applyAlignment="1">
      <alignment wrapText="1"/>
    </xf>
    <xf numFmtId="49" fontId="6" fillId="36" borderId="10" xfId="54" applyNumberFormat="1" applyFont="1" applyFill="1" applyBorder="1" applyAlignment="1" applyProtection="1">
      <alignment horizontal="left" wrapText="1"/>
      <protection hidden="1"/>
    </xf>
    <xf numFmtId="11" fontId="6" fillId="36" borderId="10" xfId="56" applyNumberFormat="1" applyFont="1" applyFill="1" applyBorder="1" applyAlignment="1">
      <alignment wrapText="1"/>
      <protection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wrapText="1"/>
    </xf>
    <xf numFmtId="168" fontId="6" fillId="36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5" borderId="0" xfId="0" applyFont="1" applyFill="1" applyBorder="1" applyAlignment="1">
      <alignment horizontal="justify" vertical="center" wrapText="1"/>
    </xf>
    <xf numFmtId="0" fontId="6" fillId="0" borderId="14" xfId="5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7" fillId="0" borderId="0" xfId="57" applyFont="1" applyFill="1" applyAlignment="1">
      <alignment horizontal="center" vertical="center" wrapText="1"/>
      <protection/>
    </xf>
    <xf numFmtId="0" fontId="13" fillId="36" borderId="14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22" xfId="0" applyFill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72" fontId="6" fillId="0" borderId="0" xfId="57" applyNumberFormat="1" applyFont="1" applyFill="1" applyAlignment="1">
      <alignment horizontal="left"/>
      <protection/>
    </xf>
    <xf numFmtId="0" fontId="19" fillId="36" borderId="24" xfId="0" applyFont="1" applyFill="1" applyBorder="1" applyAlignment="1">
      <alignment horizontal="center" vertical="center" wrapText="1"/>
    </xf>
    <xf numFmtId="0" fontId="27" fillId="36" borderId="25" xfId="0" applyFont="1" applyFill="1" applyBorder="1" applyAlignment="1">
      <alignment horizontal="center" vertical="center" wrapText="1"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170" fontId="6" fillId="0" borderId="11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22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49" fontId="6" fillId="0" borderId="11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6" borderId="0" xfId="59" applyFont="1" applyFill="1" applyAlignment="1">
      <alignment horizontal="center"/>
      <protection/>
    </xf>
    <xf numFmtId="0" fontId="24" fillId="36" borderId="0" xfId="0" applyFont="1" applyFill="1" applyAlignment="1">
      <alignment horizontal="center"/>
    </xf>
    <xf numFmtId="0" fontId="24" fillId="36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7" xfId="59" applyFont="1" applyBorder="1" applyAlignment="1">
      <alignment horizontal="center" vertical="justify" wrapText="1"/>
      <protection/>
    </xf>
    <xf numFmtId="0" fontId="6" fillId="0" borderId="18" xfId="59" applyFont="1" applyBorder="1" applyAlignment="1">
      <alignment horizontal="center" vertical="justify" wrapText="1"/>
      <protection/>
    </xf>
    <xf numFmtId="0" fontId="6" fillId="0" borderId="11" xfId="59" applyFont="1" applyBorder="1" applyAlignment="1">
      <alignment horizontal="center" vertical="justify"/>
      <protection/>
    </xf>
    <xf numFmtId="0" fontId="6" fillId="0" borderId="17" xfId="59" applyFont="1" applyBorder="1" applyAlignment="1">
      <alignment horizontal="center" vertical="justify"/>
      <protection/>
    </xf>
    <xf numFmtId="0" fontId="6" fillId="0" borderId="18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left"/>
      <protection/>
    </xf>
    <xf numFmtId="0" fontId="7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26" xfId="59" applyFont="1" applyBorder="1" applyAlignment="1">
      <alignment horizontal="center" vertical="justify" wrapText="1"/>
      <protection/>
    </xf>
    <xf numFmtId="0" fontId="6" fillId="0" borderId="26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20" fillId="38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70" fillId="39" borderId="0" xfId="0" applyNumberFormat="1" applyFont="1" applyFill="1" applyBorder="1" applyAlignment="1">
      <alignment horizontal="left"/>
    </xf>
    <xf numFmtId="0" fontId="71" fillId="39" borderId="0" xfId="0" applyFont="1" applyFill="1" applyBorder="1" applyAlignment="1">
      <alignment horizontal="left"/>
    </xf>
    <xf numFmtId="49" fontId="3" fillId="39" borderId="0" xfId="0" applyNumberFormat="1" applyFont="1" applyFill="1" applyBorder="1" applyAlignment="1">
      <alignment horizontal="right"/>
    </xf>
    <xf numFmtId="0" fontId="0" fillId="39" borderId="0" xfId="0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49" fontId="72" fillId="0" borderId="0" xfId="0" applyNumberFormat="1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right" indent="4"/>
    </xf>
    <xf numFmtId="0" fontId="5" fillId="0" borderId="0" xfId="0" applyFont="1" applyFill="1" applyBorder="1" applyAlignment="1">
      <alignment horizontal="left" indent="4"/>
    </xf>
    <xf numFmtId="49" fontId="25" fillId="36" borderId="0" xfId="0" applyNumberFormat="1" applyFont="1" applyFill="1" applyBorder="1" applyAlignment="1">
      <alignment horizontal="right" indent="4"/>
    </xf>
    <xf numFmtId="0" fontId="5" fillId="36" borderId="0" xfId="0" applyFont="1" applyFill="1" applyBorder="1" applyAlignment="1">
      <alignment horizontal="left" indent="4"/>
    </xf>
    <xf numFmtId="49" fontId="25" fillId="36" borderId="0" xfId="0" applyNumberFormat="1" applyFont="1" applyFill="1" applyBorder="1" applyAlignment="1">
      <alignment horizontal="left" wrapText="1" indent="4"/>
    </xf>
    <xf numFmtId="49" fontId="25" fillId="0" borderId="0" xfId="0" applyNumberFormat="1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right" indent="4"/>
    </xf>
    <xf numFmtId="170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8" fontId="7" fillId="36" borderId="10" xfId="0" applyNumberFormat="1" applyFont="1" applyFill="1" applyBorder="1" applyAlignment="1">
      <alignment horizontal="right"/>
    </xf>
    <xf numFmtId="168" fontId="6" fillId="36" borderId="10" xfId="56" applyNumberFormat="1" applyFont="1" applyFill="1" applyBorder="1" applyAlignment="1">
      <alignment horizontal="right" wrapText="1"/>
      <protection/>
    </xf>
    <xf numFmtId="169" fontId="6" fillId="36" borderId="10" xfId="54" applyNumberFormat="1" applyFont="1" applyFill="1" applyBorder="1" applyAlignment="1">
      <alignment horizontal="right" wrapText="1"/>
      <protection/>
    </xf>
    <xf numFmtId="175" fontId="6" fillId="36" borderId="10" xfId="0" applyNumberFormat="1" applyFont="1" applyFill="1" applyBorder="1" applyAlignment="1">
      <alignment horizontal="right" wrapText="1"/>
    </xf>
    <xf numFmtId="175" fontId="7" fillId="36" borderId="10" xfId="0" applyNumberFormat="1" applyFont="1" applyFill="1" applyBorder="1" applyAlignment="1">
      <alignment wrapText="1"/>
    </xf>
    <xf numFmtId="168" fontId="7" fillId="36" borderId="10" xfId="0" applyNumberFormat="1" applyFont="1" applyFill="1" applyBorder="1" applyAlignment="1">
      <alignment horizontal="right" wrapText="1"/>
    </xf>
    <xf numFmtId="168" fontId="6" fillId="36" borderId="10" xfId="54" applyNumberFormat="1" applyFont="1" applyFill="1" applyBorder="1" applyAlignment="1" applyProtection="1">
      <alignment horizontal="right" wrapText="1"/>
      <protection hidden="1"/>
    </xf>
    <xf numFmtId="169" fontId="6" fillId="36" borderId="10" xfId="56" applyNumberFormat="1" applyFont="1" applyFill="1" applyBorder="1" applyAlignment="1">
      <alignment horizontal="right" wrapText="1"/>
      <protection/>
    </xf>
    <xf numFmtId="169" fontId="6" fillId="36" borderId="10" xfId="0" applyNumberFormat="1" applyFont="1" applyFill="1" applyBorder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5"/>
  <sheetViews>
    <sheetView view="pageBreakPreview" zoomScale="65" zoomScaleSheetLayoutView="65" zoomScalePageLayoutView="26" workbookViewId="0" topLeftCell="A6">
      <selection activeCell="C9" sqref="C9"/>
    </sheetView>
  </sheetViews>
  <sheetFormatPr defaultColWidth="25.375" defaultRowHeight="12.75"/>
  <cols>
    <col min="1" max="1" width="15.00390625" style="11" customWidth="1"/>
    <col min="2" max="2" width="31.25390625" style="10" customWidth="1"/>
    <col min="3" max="3" width="71.875" style="11" customWidth="1"/>
    <col min="4" max="4" width="8.125" style="11" customWidth="1"/>
    <col min="5" max="16384" width="25.375" style="11" customWidth="1"/>
  </cols>
  <sheetData>
    <row r="1" ht="18.75" hidden="1">
      <c r="C1" s="52" t="s">
        <v>230</v>
      </c>
    </row>
    <row r="2" ht="18.75" hidden="1">
      <c r="C2" s="52" t="s">
        <v>231</v>
      </c>
    </row>
    <row r="3" ht="18.75" hidden="1">
      <c r="C3" s="52" t="s">
        <v>232</v>
      </c>
    </row>
    <row r="4" ht="18.75" hidden="1">
      <c r="C4" s="52" t="s">
        <v>538</v>
      </c>
    </row>
    <row r="5" ht="18.75" hidden="1">
      <c r="C5" s="35"/>
    </row>
    <row r="6" ht="18.75">
      <c r="C6" s="52" t="s">
        <v>230</v>
      </c>
    </row>
    <row r="7" ht="18.75">
      <c r="C7" s="52" t="s">
        <v>231</v>
      </c>
    </row>
    <row r="8" ht="18.75">
      <c r="C8" s="52" t="s">
        <v>232</v>
      </c>
    </row>
    <row r="9" ht="18.75">
      <c r="C9" s="52" t="s">
        <v>689</v>
      </c>
    </row>
    <row r="10" ht="18.75">
      <c r="C10" s="52"/>
    </row>
    <row r="11" ht="18.75">
      <c r="C11" s="35"/>
    </row>
    <row r="12" spans="1:3" ht="80.25" customHeight="1">
      <c r="A12" s="409" t="s">
        <v>551</v>
      </c>
      <c r="B12" s="410"/>
      <c r="C12" s="410"/>
    </row>
    <row r="13" ht="18.75">
      <c r="C13" s="10"/>
    </row>
    <row r="14" spans="1:3" ht="41.25" customHeight="1">
      <c r="A14" s="411" t="s">
        <v>53</v>
      </c>
      <c r="B14" s="412"/>
      <c r="C14" s="411" t="s">
        <v>540</v>
      </c>
    </row>
    <row r="15" spans="1:3" ht="206.25">
      <c r="A15" s="17" t="s">
        <v>54</v>
      </c>
      <c r="B15" s="67" t="s">
        <v>55</v>
      </c>
      <c r="C15" s="411"/>
    </row>
    <row r="16" spans="1:3" ht="18.75">
      <c r="A16" s="68">
        <v>1</v>
      </c>
      <c r="B16" s="68">
        <v>2</v>
      </c>
      <c r="C16" s="68">
        <v>3</v>
      </c>
    </row>
    <row r="17" spans="1:3" ht="18.75" hidden="1">
      <c r="A17" s="81">
        <v>805</v>
      </c>
      <c r="B17" s="68"/>
      <c r="C17" s="82" t="s">
        <v>120</v>
      </c>
    </row>
    <row r="18" spans="1:3" ht="49.5" customHeight="1" hidden="1">
      <c r="A18" s="71">
        <v>805</v>
      </c>
      <c r="B18" s="71" t="s">
        <v>107</v>
      </c>
      <c r="C18" s="74" t="s">
        <v>108</v>
      </c>
    </row>
    <row r="19" spans="1:3" ht="38.25" customHeight="1" hidden="1">
      <c r="A19" s="83">
        <v>808</v>
      </c>
      <c r="B19" s="71"/>
      <c r="C19" s="84" t="s">
        <v>121</v>
      </c>
    </row>
    <row r="20" spans="1:3" ht="41.25" customHeight="1" hidden="1">
      <c r="A20" s="71">
        <v>808</v>
      </c>
      <c r="B20" s="71" t="s">
        <v>107</v>
      </c>
      <c r="C20" s="74" t="s">
        <v>108</v>
      </c>
    </row>
    <row r="21" spans="1:3" ht="85.5" customHeight="1" hidden="1">
      <c r="A21" s="71">
        <v>808</v>
      </c>
      <c r="B21" s="71" t="s">
        <v>269</v>
      </c>
      <c r="C21" s="74" t="s">
        <v>270</v>
      </c>
    </row>
    <row r="22" spans="1:3" ht="22.5" customHeight="1">
      <c r="A22" s="83">
        <v>816</v>
      </c>
      <c r="B22" s="71"/>
      <c r="C22" s="84" t="s">
        <v>122</v>
      </c>
    </row>
    <row r="23" spans="1:3" ht="100.5" customHeight="1">
      <c r="A23" s="71">
        <v>816</v>
      </c>
      <c r="B23" s="71" t="s">
        <v>110</v>
      </c>
      <c r="C23" s="215" t="s">
        <v>683</v>
      </c>
    </row>
    <row r="24" spans="1:3" ht="37.5">
      <c r="A24" s="86">
        <v>821</v>
      </c>
      <c r="B24" s="68"/>
      <c r="C24" s="85" t="s">
        <v>123</v>
      </c>
    </row>
    <row r="25" spans="1:3" ht="112.5" hidden="1">
      <c r="A25" s="71">
        <v>821</v>
      </c>
      <c r="B25" s="71" t="s">
        <v>60</v>
      </c>
      <c r="C25" s="74" t="s">
        <v>61</v>
      </c>
    </row>
    <row r="26" spans="1:3" ht="112.5" hidden="1">
      <c r="A26" s="71">
        <v>821</v>
      </c>
      <c r="B26" s="71" t="s">
        <v>62</v>
      </c>
      <c r="C26" s="74" t="s">
        <v>63</v>
      </c>
    </row>
    <row r="27" spans="1:3" ht="112.5" hidden="1">
      <c r="A27" s="71">
        <v>821</v>
      </c>
      <c r="B27" s="71" t="s">
        <v>64</v>
      </c>
      <c r="C27" s="74" t="s">
        <v>65</v>
      </c>
    </row>
    <row r="28" spans="1:3" ht="140.25" customHeight="1" hidden="1">
      <c r="A28" s="71">
        <v>821</v>
      </c>
      <c r="B28" s="71" t="s">
        <v>66</v>
      </c>
      <c r="C28" s="74" t="s">
        <v>67</v>
      </c>
    </row>
    <row r="29" spans="1:3" ht="125.25" customHeight="1" hidden="1">
      <c r="A29" s="71">
        <v>821</v>
      </c>
      <c r="B29" s="71" t="s">
        <v>68</v>
      </c>
      <c r="C29" s="74" t="s">
        <v>69</v>
      </c>
    </row>
    <row r="30" spans="1:3" ht="150" customHeight="1">
      <c r="A30" s="71">
        <v>821</v>
      </c>
      <c r="B30" s="71" t="s">
        <v>272</v>
      </c>
      <c r="C30" s="215" t="s">
        <v>402</v>
      </c>
    </row>
    <row r="31" spans="1:3" ht="57.75" customHeight="1" hidden="1">
      <c r="A31" s="71">
        <v>821</v>
      </c>
      <c r="B31" s="71" t="s">
        <v>85</v>
      </c>
      <c r="C31" s="74" t="s">
        <v>103</v>
      </c>
    </row>
    <row r="32" spans="1:3" ht="99.75" customHeight="1">
      <c r="A32" s="71">
        <v>821</v>
      </c>
      <c r="B32" s="71" t="s">
        <v>105</v>
      </c>
      <c r="C32" s="215" t="s">
        <v>403</v>
      </c>
    </row>
    <row r="33" spans="1:3" ht="78.75" customHeight="1">
      <c r="A33" s="71">
        <v>821</v>
      </c>
      <c r="B33" s="71" t="s">
        <v>269</v>
      </c>
      <c r="C33" s="223" t="s">
        <v>270</v>
      </c>
    </row>
    <row r="34" spans="1:3" ht="40.5" customHeight="1" hidden="1">
      <c r="A34" s="83">
        <v>921</v>
      </c>
      <c r="B34" s="71"/>
      <c r="C34" s="84" t="s">
        <v>242</v>
      </c>
    </row>
    <row r="35" spans="1:3" ht="124.5" customHeight="1" hidden="1">
      <c r="A35" s="71">
        <v>921</v>
      </c>
      <c r="B35" s="177" t="s">
        <v>243</v>
      </c>
      <c r="C35" s="178" t="s">
        <v>404</v>
      </c>
    </row>
    <row r="36" spans="1:3" ht="65.25" customHeight="1" hidden="1">
      <c r="A36" s="71">
        <v>921</v>
      </c>
      <c r="B36" s="177" t="s">
        <v>244</v>
      </c>
      <c r="C36" s="178" t="s">
        <v>405</v>
      </c>
    </row>
    <row r="37" spans="1:3" ht="52.5" customHeight="1">
      <c r="A37" s="83">
        <v>910</v>
      </c>
      <c r="B37" s="177"/>
      <c r="C37" s="384" t="s">
        <v>608</v>
      </c>
    </row>
    <row r="38" spans="1:3" ht="50.25" customHeight="1">
      <c r="A38" s="210">
        <v>910</v>
      </c>
      <c r="B38" s="177" t="s">
        <v>107</v>
      </c>
      <c r="C38" s="178" t="s">
        <v>609</v>
      </c>
    </row>
    <row r="39" spans="1:3" s="87" customFormat="1" ht="40.5" customHeight="1">
      <c r="A39" s="83">
        <v>992</v>
      </c>
      <c r="B39" s="69"/>
      <c r="C39" s="70" t="s">
        <v>89</v>
      </c>
    </row>
    <row r="40" spans="1:3" s="87" customFormat="1" ht="101.25" customHeight="1" hidden="1">
      <c r="A40" s="71">
        <v>992</v>
      </c>
      <c r="B40" s="72" t="s">
        <v>273</v>
      </c>
      <c r="C40" s="56" t="s">
        <v>274</v>
      </c>
    </row>
    <row r="41" spans="1:3" s="87" customFormat="1" ht="121.5" customHeight="1" hidden="1">
      <c r="A41" s="71">
        <v>992</v>
      </c>
      <c r="B41" s="72" t="s">
        <v>275</v>
      </c>
      <c r="C41" s="56" t="s">
        <v>276</v>
      </c>
    </row>
    <row r="42" spans="1:3" s="87" customFormat="1" ht="117" customHeight="1" hidden="1">
      <c r="A42" s="71">
        <v>992</v>
      </c>
      <c r="B42" s="72" t="s">
        <v>277</v>
      </c>
      <c r="C42" s="56" t="s">
        <v>278</v>
      </c>
    </row>
    <row r="43" spans="1:3" s="87" customFormat="1" ht="95.25" customHeight="1" hidden="1">
      <c r="A43" s="71">
        <v>992</v>
      </c>
      <c r="B43" s="72" t="s">
        <v>279</v>
      </c>
      <c r="C43" s="56" t="s">
        <v>280</v>
      </c>
    </row>
    <row r="44" spans="1:3" s="87" customFormat="1" ht="102.75" customHeight="1">
      <c r="A44" s="71">
        <v>992</v>
      </c>
      <c r="B44" s="72" t="s">
        <v>56</v>
      </c>
      <c r="C44" s="73" t="s">
        <v>406</v>
      </c>
    </row>
    <row r="45" spans="1:3" s="87" customFormat="1" ht="78.75" customHeight="1">
      <c r="A45" s="71">
        <v>992</v>
      </c>
      <c r="B45" s="71" t="s">
        <v>57</v>
      </c>
      <c r="C45" s="215" t="s">
        <v>407</v>
      </c>
    </row>
    <row r="46" spans="1:3" s="87" customFormat="1" ht="43.5" customHeight="1" hidden="1">
      <c r="A46" s="71">
        <v>992</v>
      </c>
      <c r="B46" s="71" t="s">
        <v>58</v>
      </c>
      <c r="C46" s="215" t="s">
        <v>408</v>
      </c>
    </row>
    <row r="47" spans="1:3" s="87" customFormat="1" ht="62.25" customHeight="1">
      <c r="A47" s="71">
        <v>992</v>
      </c>
      <c r="B47" s="71" t="s">
        <v>59</v>
      </c>
      <c r="C47" s="73" t="s">
        <v>409</v>
      </c>
    </row>
    <row r="48" spans="1:3" s="87" customFormat="1" ht="105.75" customHeight="1" hidden="1">
      <c r="A48" s="71">
        <v>992</v>
      </c>
      <c r="B48" s="210" t="s">
        <v>199</v>
      </c>
      <c r="C48" s="73" t="s">
        <v>410</v>
      </c>
    </row>
    <row r="49" spans="1:3" s="87" customFormat="1" ht="83.25" customHeight="1">
      <c r="A49" s="71">
        <v>992</v>
      </c>
      <c r="B49" s="210" t="s">
        <v>200</v>
      </c>
      <c r="C49" s="73" t="s">
        <v>411</v>
      </c>
    </row>
    <row r="50" spans="1:3" s="87" customFormat="1" ht="105.75" customHeight="1">
      <c r="A50" s="71">
        <v>992</v>
      </c>
      <c r="B50" s="71" t="s">
        <v>196</v>
      </c>
      <c r="C50" s="73" t="s">
        <v>412</v>
      </c>
    </row>
    <row r="51" spans="1:3" s="87" customFormat="1" ht="86.25" customHeight="1">
      <c r="A51" s="71">
        <v>992</v>
      </c>
      <c r="B51" s="71" t="s">
        <v>70</v>
      </c>
      <c r="C51" s="215" t="s">
        <v>413</v>
      </c>
    </row>
    <row r="52" spans="1:3" s="213" customFormat="1" ht="104.25" customHeight="1">
      <c r="A52" s="211">
        <v>992</v>
      </c>
      <c r="B52" s="211" t="s">
        <v>71</v>
      </c>
      <c r="C52" s="212" t="s">
        <v>414</v>
      </c>
    </row>
    <row r="53" spans="1:3" s="87" customFormat="1" ht="119.25" customHeight="1" hidden="1">
      <c r="A53" s="71">
        <v>992</v>
      </c>
      <c r="B53" s="71" t="s">
        <v>72</v>
      </c>
      <c r="C53" s="73" t="s">
        <v>73</v>
      </c>
    </row>
    <row r="54" spans="1:3" s="87" customFormat="1" ht="108" customHeight="1">
      <c r="A54" s="71">
        <v>992</v>
      </c>
      <c r="B54" s="210" t="s">
        <v>201</v>
      </c>
      <c r="C54" s="73" t="s">
        <v>541</v>
      </c>
    </row>
    <row r="55" spans="1:5" s="87" customFormat="1" ht="90.75" customHeight="1" hidden="1">
      <c r="A55" s="71">
        <v>992</v>
      </c>
      <c r="B55" s="71" t="s">
        <v>74</v>
      </c>
      <c r="C55" s="73" t="s">
        <v>415</v>
      </c>
      <c r="E55" s="88"/>
    </row>
    <row r="56" spans="1:3" s="87" customFormat="1" ht="39" customHeight="1">
      <c r="A56" s="71">
        <v>992</v>
      </c>
      <c r="B56" s="71" t="s">
        <v>75</v>
      </c>
      <c r="C56" s="73" t="s">
        <v>416</v>
      </c>
    </row>
    <row r="57" spans="1:3" s="87" customFormat="1" ht="62.25" customHeight="1" hidden="1">
      <c r="A57" s="71">
        <v>992</v>
      </c>
      <c r="B57" s="71" t="s">
        <v>76</v>
      </c>
      <c r="C57" s="73" t="s">
        <v>417</v>
      </c>
    </row>
    <row r="58" spans="1:3" s="87" customFormat="1" ht="43.5" customHeight="1">
      <c r="A58" s="71">
        <v>992</v>
      </c>
      <c r="B58" s="210" t="s">
        <v>598</v>
      </c>
      <c r="C58" s="215" t="s">
        <v>418</v>
      </c>
    </row>
    <row r="59" spans="1:3" s="87" customFormat="1" ht="39" customHeight="1" hidden="1">
      <c r="A59" s="71">
        <v>992</v>
      </c>
      <c r="B59" s="71" t="s">
        <v>77</v>
      </c>
      <c r="C59" s="215" t="s">
        <v>419</v>
      </c>
    </row>
    <row r="60" spans="1:3" s="87" customFormat="1" ht="119.25" customHeight="1">
      <c r="A60" s="71">
        <v>992</v>
      </c>
      <c r="B60" s="71" t="s">
        <v>202</v>
      </c>
      <c r="C60" s="225" t="s">
        <v>420</v>
      </c>
    </row>
    <row r="61" spans="1:3" s="87" customFormat="1" ht="124.5" customHeight="1">
      <c r="A61" s="71">
        <v>992</v>
      </c>
      <c r="B61" s="71" t="s">
        <v>203</v>
      </c>
      <c r="C61" s="225" t="s">
        <v>421</v>
      </c>
    </row>
    <row r="62" spans="1:3" s="87" customFormat="1" ht="119.25" customHeight="1">
      <c r="A62" s="71">
        <v>992</v>
      </c>
      <c r="B62" s="72" t="s">
        <v>78</v>
      </c>
      <c r="C62" s="73" t="s">
        <v>422</v>
      </c>
    </row>
    <row r="63" spans="1:3" s="87" customFormat="1" ht="120" customHeight="1">
      <c r="A63" s="71">
        <v>992</v>
      </c>
      <c r="B63" s="71" t="s">
        <v>79</v>
      </c>
      <c r="C63" s="73" t="s">
        <v>423</v>
      </c>
    </row>
    <row r="64" spans="1:3" s="87" customFormat="1" ht="124.5" customHeight="1">
      <c r="A64" s="71">
        <v>992</v>
      </c>
      <c r="B64" s="377" t="s">
        <v>80</v>
      </c>
      <c r="C64" s="73" t="s">
        <v>424</v>
      </c>
    </row>
    <row r="65" spans="1:3" s="87" customFormat="1" ht="126.75" customHeight="1">
      <c r="A65" s="71">
        <v>992</v>
      </c>
      <c r="B65" s="71" t="s">
        <v>81</v>
      </c>
      <c r="C65" s="73" t="s">
        <v>553</v>
      </c>
    </row>
    <row r="66" spans="1:3" s="87" customFormat="1" ht="87" customHeight="1" hidden="1">
      <c r="A66" s="71">
        <v>992</v>
      </c>
      <c r="B66" s="71" t="s">
        <v>82</v>
      </c>
      <c r="C66" s="215" t="s">
        <v>425</v>
      </c>
    </row>
    <row r="67" spans="1:3" s="87" customFormat="1" ht="82.5" customHeight="1" hidden="1">
      <c r="A67" s="71">
        <v>992</v>
      </c>
      <c r="B67" s="71" t="s">
        <v>83</v>
      </c>
      <c r="C67" s="215" t="s">
        <v>426</v>
      </c>
    </row>
    <row r="68" spans="1:3" s="87" customFormat="1" ht="41.25" customHeight="1" hidden="1">
      <c r="A68" s="71">
        <v>992</v>
      </c>
      <c r="B68" s="71" t="s">
        <v>84</v>
      </c>
      <c r="C68" s="215" t="s">
        <v>427</v>
      </c>
    </row>
    <row r="69" spans="1:3" s="87" customFormat="1" ht="80.25" customHeight="1">
      <c r="A69" s="71">
        <v>992</v>
      </c>
      <c r="B69" s="71" t="s">
        <v>104</v>
      </c>
      <c r="C69" s="215" t="s">
        <v>428</v>
      </c>
    </row>
    <row r="70" spans="1:3" s="87" customFormat="1" ht="93.75" customHeight="1" hidden="1">
      <c r="A70" s="71">
        <v>821</v>
      </c>
      <c r="B70" s="71" t="s">
        <v>105</v>
      </c>
      <c r="C70" s="74" t="s">
        <v>106</v>
      </c>
    </row>
    <row r="71" spans="1:3" s="87" customFormat="1" ht="58.5" customHeight="1" hidden="1">
      <c r="A71" s="71">
        <v>992</v>
      </c>
      <c r="B71" s="210" t="s">
        <v>397</v>
      </c>
      <c r="C71" s="215" t="s">
        <v>429</v>
      </c>
    </row>
    <row r="72" spans="1:3" s="87" customFormat="1" ht="85.5" customHeight="1">
      <c r="A72" s="71">
        <v>992</v>
      </c>
      <c r="B72" s="210" t="s">
        <v>550</v>
      </c>
      <c r="C72" s="215" t="s">
        <v>549</v>
      </c>
    </row>
    <row r="73" spans="1:3" s="87" customFormat="1" ht="84" customHeight="1">
      <c r="A73" s="71">
        <v>992</v>
      </c>
      <c r="B73" s="72" t="s">
        <v>109</v>
      </c>
      <c r="C73" s="73" t="s">
        <v>430</v>
      </c>
    </row>
    <row r="74" spans="1:3" s="87" customFormat="1" ht="79.5" customHeight="1" hidden="1">
      <c r="A74" s="71">
        <v>992</v>
      </c>
      <c r="B74" s="71" t="s">
        <v>110</v>
      </c>
      <c r="C74" s="74" t="s">
        <v>111</v>
      </c>
    </row>
    <row r="75" spans="1:3" s="87" customFormat="1" ht="73.5" customHeight="1" hidden="1">
      <c r="A75" s="71">
        <v>816</v>
      </c>
      <c r="B75" s="71" t="s">
        <v>110</v>
      </c>
      <c r="C75" s="74" t="s">
        <v>111</v>
      </c>
    </row>
    <row r="76" spans="1:3" s="87" customFormat="1" ht="63" customHeight="1">
      <c r="A76" s="71">
        <v>992</v>
      </c>
      <c r="B76" s="71" t="s">
        <v>112</v>
      </c>
      <c r="C76" s="215" t="s">
        <v>431</v>
      </c>
    </row>
    <row r="77" spans="1:3" s="87" customFormat="1" ht="42.75" customHeight="1">
      <c r="A77" s="211">
        <v>992</v>
      </c>
      <c r="B77" s="211" t="s">
        <v>114</v>
      </c>
      <c r="C77" s="212" t="s">
        <v>432</v>
      </c>
    </row>
    <row r="78" spans="1:3" s="87" customFormat="1" ht="86.25" customHeight="1">
      <c r="A78" s="71">
        <v>992</v>
      </c>
      <c r="B78" s="71" t="s">
        <v>113</v>
      </c>
      <c r="C78" s="215" t="s">
        <v>433</v>
      </c>
    </row>
    <row r="79" spans="1:3" s="213" customFormat="1" ht="41.25" customHeight="1" hidden="1">
      <c r="A79" s="211">
        <v>992</v>
      </c>
      <c r="B79" s="211" t="s">
        <v>114</v>
      </c>
      <c r="C79" s="220" t="s">
        <v>115</v>
      </c>
    </row>
    <row r="80" spans="1:3" s="87" customFormat="1" ht="33.75" customHeight="1">
      <c r="A80" s="71">
        <v>992</v>
      </c>
      <c r="B80" s="210" t="s">
        <v>599</v>
      </c>
      <c r="C80" s="215" t="s">
        <v>434</v>
      </c>
    </row>
    <row r="81" spans="1:3" s="87" customFormat="1" ht="40.5" customHeight="1">
      <c r="A81" s="71">
        <v>992</v>
      </c>
      <c r="B81" s="210" t="s">
        <v>625</v>
      </c>
      <c r="C81" s="215" t="s">
        <v>435</v>
      </c>
    </row>
    <row r="82" spans="1:3" s="87" customFormat="1" ht="39.75" customHeight="1" hidden="1">
      <c r="A82" s="71">
        <v>992</v>
      </c>
      <c r="B82" s="210" t="s">
        <v>626</v>
      </c>
      <c r="C82" s="215" t="s">
        <v>436</v>
      </c>
    </row>
    <row r="83" spans="1:3" s="87" customFormat="1" ht="37.5" customHeight="1" hidden="1">
      <c r="A83" s="71">
        <v>992</v>
      </c>
      <c r="B83" s="72" t="s">
        <v>117</v>
      </c>
      <c r="C83" s="74" t="s">
        <v>118</v>
      </c>
    </row>
    <row r="84" spans="1:3" s="87" customFormat="1" ht="19.5" customHeight="1">
      <c r="A84" s="71">
        <v>992</v>
      </c>
      <c r="B84" s="72" t="s">
        <v>627</v>
      </c>
      <c r="C84" s="215" t="s">
        <v>437</v>
      </c>
    </row>
    <row r="85" spans="1:3" s="87" customFormat="1" ht="59.25" customHeight="1" hidden="1">
      <c r="A85" s="71">
        <v>992</v>
      </c>
      <c r="B85" s="72" t="s">
        <v>628</v>
      </c>
      <c r="C85" s="215" t="s">
        <v>438</v>
      </c>
    </row>
    <row r="86" spans="1:3" s="87" customFormat="1" ht="47.25" customHeight="1">
      <c r="A86" s="71">
        <v>992</v>
      </c>
      <c r="B86" s="72" t="s">
        <v>629</v>
      </c>
      <c r="C86" s="215" t="s">
        <v>439</v>
      </c>
    </row>
    <row r="87" spans="1:3" s="87" customFormat="1" ht="56.25" customHeight="1">
      <c r="A87" s="71">
        <v>992</v>
      </c>
      <c r="B87" s="72" t="s">
        <v>628</v>
      </c>
      <c r="C87" s="215" t="s">
        <v>438</v>
      </c>
    </row>
    <row r="88" spans="1:3" s="87" customFormat="1" ht="102" customHeight="1">
      <c r="A88" s="71">
        <v>992</v>
      </c>
      <c r="B88" s="72" t="s">
        <v>630</v>
      </c>
      <c r="C88" s="215" t="s">
        <v>572</v>
      </c>
    </row>
    <row r="89" spans="1:3" s="87" customFormat="1" ht="42.75" customHeight="1">
      <c r="A89" s="71">
        <v>992</v>
      </c>
      <c r="B89" s="72" t="s">
        <v>645</v>
      </c>
      <c r="C89" s="215" t="s">
        <v>440</v>
      </c>
    </row>
    <row r="90" spans="1:3" s="87" customFormat="1" ht="40.5" customHeight="1">
      <c r="A90" s="71">
        <v>992</v>
      </c>
      <c r="B90" s="377" t="s">
        <v>197</v>
      </c>
      <c r="C90" s="215" t="s">
        <v>441</v>
      </c>
    </row>
    <row r="91" spans="1:3" s="224" customFormat="1" ht="106.5" customHeight="1">
      <c r="A91" s="221">
        <v>992</v>
      </c>
      <c r="B91" s="222" t="s">
        <v>395</v>
      </c>
      <c r="C91" s="223" t="s">
        <v>442</v>
      </c>
    </row>
    <row r="92" spans="1:3" s="224" customFormat="1" ht="39" customHeight="1">
      <c r="A92" s="221">
        <v>992</v>
      </c>
      <c r="B92" s="222" t="s">
        <v>396</v>
      </c>
      <c r="C92" s="223" t="s">
        <v>441</v>
      </c>
    </row>
    <row r="93" spans="1:14" s="77" customFormat="1" ht="118.5" customHeight="1">
      <c r="A93" s="76">
        <v>992</v>
      </c>
      <c r="B93" s="389" t="s">
        <v>227</v>
      </c>
      <c r="C93" s="215" t="s">
        <v>443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77" customFormat="1" ht="82.5" customHeight="1">
      <c r="A94" s="76">
        <v>992</v>
      </c>
      <c r="B94" s="388" t="s">
        <v>631</v>
      </c>
      <c r="C94" s="215" t="s">
        <v>444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s="77" customFormat="1" ht="72" customHeight="1">
      <c r="A95" s="71">
        <v>992</v>
      </c>
      <c r="B95" s="210" t="s">
        <v>632</v>
      </c>
      <c r="C95" s="75" t="s">
        <v>633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3" s="87" customFormat="1" ht="33" customHeight="1" hidden="1">
      <c r="A96" s="71">
        <v>992</v>
      </c>
      <c r="B96" s="71" t="s">
        <v>119</v>
      </c>
      <c r="C96" s="215" t="s">
        <v>204</v>
      </c>
    </row>
    <row r="97" spans="1:3" s="87" customFormat="1" ht="43.5" customHeight="1">
      <c r="A97" s="71">
        <v>992</v>
      </c>
      <c r="B97" s="71" t="s">
        <v>228</v>
      </c>
      <c r="C97" s="215" t="s">
        <v>448</v>
      </c>
    </row>
    <row r="98" spans="1:3" s="87" customFormat="1" ht="42" customHeight="1">
      <c r="A98" s="71">
        <v>992</v>
      </c>
      <c r="B98" s="71" t="s">
        <v>229</v>
      </c>
      <c r="C98" s="215" t="s">
        <v>449</v>
      </c>
    </row>
    <row r="99" spans="1:3" s="87" customFormat="1" ht="54.75" customHeight="1" hidden="1">
      <c r="A99" s="413" t="s">
        <v>399</v>
      </c>
      <c r="B99" s="413"/>
      <c r="C99" s="413"/>
    </row>
    <row r="100" spans="1:3" s="87" customFormat="1" ht="30" customHeight="1">
      <c r="A100" s="414" t="s">
        <v>619</v>
      </c>
      <c r="B100" s="415"/>
      <c r="C100" s="415"/>
    </row>
    <row r="101" spans="1:3" s="87" customFormat="1" ht="36.75" customHeight="1">
      <c r="A101" s="179"/>
      <c r="B101" s="378"/>
      <c r="C101" s="378"/>
    </row>
    <row r="102" spans="1:3" s="87" customFormat="1" ht="15" customHeight="1">
      <c r="A102" s="78"/>
      <c r="B102" s="78"/>
      <c r="C102" s="79"/>
    </row>
    <row r="103" spans="1:3" ht="19.5" customHeight="1">
      <c r="A103" s="11" t="s">
        <v>675</v>
      </c>
      <c r="B103" s="25"/>
      <c r="C103" s="29"/>
    </row>
    <row r="104" spans="1:3" ht="18.75">
      <c r="A104" s="80" t="s">
        <v>674</v>
      </c>
      <c r="C104" s="29"/>
    </row>
    <row r="105" spans="1:3" ht="18.75">
      <c r="A105" s="11" t="s">
        <v>366</v>
      </c>
      <c r="C105" s="35" t="s">
        <v>367</v>
      </c>
    </row>
  </sheetData>
  <sheetProtection/>
  <mergeCells count="5">
    <mergeCell ref="A12:C12"/>
    <mergeCell ref="A14:B14"/>
    <mergeCell ref="C14:C15"/>
    <mergeCell ref="A99:C99"/>
    <mergeCell ref="A100:C100"/>
  </mergeCells>
  <printOptions/>
  <pageMargins left="1.1811023622047245" right="0.1968503937007874" top="0.1968503937007874" bottom="0.7874015748031497" header="0" footer="0"/>
  <pageSetup fitToHeight="12" horizontalDpi="600" verticalDpi="600" orientation="portrait" paperSize="9" scale="75" r:id="rId1"/>
  <rowBreaks count="3" manualBreakCount="3">
    <brk id="37" max="2" man="1"/>
    <brk id="60" max="2" man="1"/>
    <brk id="7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view="pageBreakPreview" zoomScale="60" zoomScaleNormal="75" zoomScalePageLayoutView="0" workbookViewId="0" topLeftCell="A1">
      <selection activeCell="M13" sqref="M13"/>
    </sheetView>
  </sheetViews>
  <sheetFormatPr defaultColWidth="9.00390625" defaultRowHeight="12.75"/>
  <cols>
    <col min="1" max="1" width="7.00390625" style="80" customWidth="1"/>
    <col min="2" max="2" width="11.625" style="80" customWidth="1"/>
    <col min="3" max="3" width="5.00390625" style="80" customWidth="1"/>
    <col min="4" max="4" width="16.875" style="80" customWidth="1"/>
    <col min="5" max="5" width="12.875" style="80" customWidth="1"/>
    <col min="6" max="6" width="17.125" style="80" customWidth="1"/>
    <col min="7" max="7" width="16.25390625" style="80" customWidth="1"/>
    <col min="8" max="8" width="19.875" style="80" customWidth="1"/>
    <col min="9" max="9" width="21.00390625" style="80" customWidth="1"/>
    <col min="10" max="16384" width="9.125" style="80" customWidth="1"/>
  </cols>
  <sheetData>
    <row r="1" spans="7:9" ht="18.75" customHeight="1">
      <c r="G1" s="435" t="s">
        <v>88</v>
      </c>
      <c r="H1" s="436"/>
      <c r="I1" s="436"/>
    </row>
    <row r="2" spans="7:9" ht="18.75">
      <c r="G2" s="416" t="s">
        <v>267</v>
      </c>
      <c r="H2" s="417"/>
      <c r="I2" s="417"/>
    </row>
    <row r="3" spans="7:9" ht="18.75">
      <c r="G3" s="437" t="s">
        <v>268</v>
      </c>
      <c r="H3" s="417"/>
      <c r="I3" s="417"/>
    </row>
    <row r="4" spans="7:9" ht="18.75">
      <c r="G4" s="437" t="s">
        <v>698</v>
      </c>
      <c r="H4" s="417"/>
      <c r="I4" s="417"/>
    </row>
    <row r="5" spans="2:9" ht="18.75">
      <c r="B5" s="489" t="s">
        <v>671</v>
      </c>
      <c r="C5" s="489"/>
      <c r="D5" s="489"/>
      <c r="E5" s="489"/>
      <c r="F5" s="489"/>
      <c r="G5" s="489"/>
      <c r="H5" s="489"/>
      <c r="I5" s="489"/>
    </row>
    <row r="6" spans="2:9" ht="18.75">
      <c r="B6" s="489"/>
      <c r="C6" s="489"/>
      <c r="D6" s="489"/>
      <c r="E6" s="489"/>
      <c r="F6" s="489"/>
      <c r="G6" s="489"/>
      <c r="H6" s="489"/>
      <c r="I6" s="489"/>
    </row>
    <row r="7" spans="2:9" ht="18.75">
      <c r="B7" s="489"/>
      <c r="C7" s="489"/>
      <c r="D7" s="489"/>
      <c r="E7" s="489"/>
      <c r="F7" s="489"/>
      <c r="G7" s="489"/>
      <c r="H7" s="489"/>
      <c r="I7" s="489"/>
    </row>
    <row r="8" spans="3:9" ht="18.75">
      <c r="C8" s="158"/>
      <c r="D8" s="158"/>
      <c r="E8" s="158"/>
      <c r="F8" s="158"/>
      <c r="G8" s="158"/>
      <c r="H8" s="158"/>
      <c r="I8" s="158"/>
    </row>
    <row r="9" spans="2:9" ht="18.75">
      <c r="B9" s="490" t="s">
        <v>179</v>
      </c>
      <c r="C9" s="490"/>
      <c r="D9" s="490"/>
      <c r="E9" s="490"/>
      <c r="F9" s="490"/>
      <c r="G9" s="490"/>
      <c r="H9" s="490"/>
      <c r="I9" s="490"/>
    </row>
    <row r="10" spans="2:9" ht="18.75">
      <c r="B10" s="490" t="s">
        <v>672</v>
      </c>
      <c r="C10" s="490"/>
      <c r="D10" s="490"/>
      <c r="E10" s="490"/>
      <c r="F10" s="490"/>
      <c r="G10" s="490"/>
      <c r="H10" s="490"/>
      <c r="I10" s="490"/>
    </row>
    <row r="11" ht="18.75">
      <c r="I11" s="138" t="s">
        <v>172</v>
      </c>
    </row>
    <row r="12" spans="1:9" ht="24" customHeight="1">
      <c r="A12" s="493" t="s">
        <v>307</v>
      </c>
      <c r="B12" s="495" t="s">
        <v>180</v>
      </c>
      <c r="C12" s="496"/>
      <c r="D12" s="491" t="s">
        <v>612</v>
      </c>
      <c r="E12" s="491" t="s">
        <v>613</v>
      </c>
      <c r="F12" s="477" t="s">
        <v>181</v>
      </c>
      <c r="G12" s="499"/>
      <c r="H12" s="499"/>
      <c r="I12" s="478"/>
    </row>
    <row r="13" spans="1:13" ht="93.75">
      <c r="A13" s="494"/>
      <c r="B13" s="497"/>
      <c r="C13" s="498"/>
      <c r="D13" s="476"/>
      <c r="E13" s="476"/>
      <c r="F13" s="159" t="s">
        <v>182</v>
      </c>
      <c r="G13" s="159" t="s">
        <v>183</v>
      </c>
      <c r="H13" s="160" t="s">
        <v>614</v>
      </c>
      <c r="I13" s="159" t="s">
        <v>184</v>
      </c>
      <c r="M13" s="161"/>
    </row>
    <row r="14" spans="1:9" ht="18.75">
      <c r="A14" s="33">
        <v>1</v>
      </c>
      <c r="B14" s="477">
        <v>2</v>
      </c>
      <c r="C14" s="478"/>
      <c r="D14" s="33">
        <v>3</v>
      </c>
      <c r="E14" s="33">
        <v>4</v>
      </c>
      <c r="F14" s="33">
        <v>5</v>
      </c>
      <c r="G14" s="33">
        <v>6</v>
      </c>
      <c r="H14" s="33">
        <v>7</v>
      </c>
      <c r="I14" s="33">
        <v>8</v>
      </c>
    </row>
    <row r="15" spans="1:9" ht="18.75">
      <c r="A15" s="162"/>
      <c r="B15" s="479" t="s">
        <v>185</v>
      </c>
      <c r="C15" s="480"/>
      <c r="D15" s="162"/>
      <c r="E15" s="33">
        <v>0</v>
      </c>
      <c r="F15" s="162"/>
      <c r="G15" s="162"/>
      <c r="H15" s="162"/>
      <c r="I15" s="162"/>
    </row>
    <row r="18" spans="1:9" ht="18.75">
      <c r="A18" s="481" t="s">
        <v>673</v>
      </c>
      <c r="B18" s="456"/>
      <c r="C18" s="456"/>
      <c r="D18" s="456"/>
      <c r="E18" s="456"/>
      <c r="F18" s="456"/>
      <c r="G18" s="456"/>
      <c r="H18" s="456"/>
      <c r="I18" s="456"/>
    </row>
    <row r="19" spans="1:9" ht="18.75">
      <c r="A19" s="456"/>
      <c r="B19" s="456"/>
      <c r="C19" s="456"/>
      <c r="D19" s="456"/>
      <c r="E19" s="456"/>
      <c r="F19" s="456"/>
      <c r="G19" s="456"/>
      <c r="H19" s="456"/>
      <c r="I19" s="456"/>
    </row>
    <row r="20" spans="1:9" ht="18.75">
      <c r="A20" s="456"/>
      <c r="B20" s="456"/>
      <c r="C20" s="456"/>
      <c r="D20" s="456"/>
      <c r="E20" s="456"/>
      <c r="F20" s="456"/>
      <c r="G20" s="456"/>
      <c r="H20" s="456"/>
      <c r="I20" s="456"/>
    </row>
    <row r="21" ht="18.75">
      <c r="I21" s="138" t="s">
        <v>172</v>
      </c>
    </row>
    <row r="22" spans="1:9" ht="12.75" customHeight="1">
      <c r="A22" s="483" t="s">
        <v>198</v>
      </c>
      <c r="B22" s="484"/>
      <c r="C22" s="484"/>
      <c r="D22" s="484"/>
      <c r="E22" s="484"/>
      <c r="F22" s="484"/>
      <c r="G22" s="485"/>
      <c r="H22" s="482" t="s">
        <v>186</v>
      </c>
      <c r="I22" s="492"/>
    </row>
    <row r="23" spans="1:9" ht="45" customHeight="1">
      <c r="A23" s="486"/>
      <c r="B23" s="487"/>
      <c r="C23" s="487"/>
      <c r="D23" s="487"/>
      <c r="E23" s="487"/>
      <c r="F23" s="487"/>
      <c r="G23" s="488"/>
      <c r="H23" s="492"/>
      <c r="I23" s="492"/>
    </row>
    <row r="24" spans="1:9" ht="21" customHeight="1">
      <c r="A24" s="482" t="s">
        <v>247</v>
      </c>
      <c r="B24" s="475"/>
      <c r="C24" s="475"/>
      <c r="D24" s="475"/>
      <c r="E24" s="475"/>
      <c r="F24" s="475"/>
      <c r="G24" s="475"/>
      <c r="H24" s="476">
        <v>0</v>
      </c>
      <c r="I24" s="476"/>
    </row>
    <row r="25" spans="1:9" ht="18.75">
      <c r="A25" s="474" t="s">
        <v>185</v>
      </c>
      <c r="B25" s="475"/>
      <c r="C25" s="475"/>
      <c r="D25" s="475"/>
      <c r="E25" s="475"/>
      <c r="F25" s="475"/>
      <c r="G25" s="475"/>
      <c r="H25" s="476">
        <v>0</v>
      </c>
      <c r="I25" s="476"/>
    </row>
    <row r="29" spans="1:4" ht="18.75">
      <c r="A29" s="18" t="s">
        <v>675</v>
      </c>
      <c r="B29" s="163"/>
      <c r="C29" s="164"/>
      <c r="D29" s="165"/>
    </row>
    <row r="30" spans="1:9" ht="18.75">
      <c r="A30" s="36" t="s">
        <v>674</v>
      </c>
      <c r="B30" s="163"/>
      <c r="C30" s="164"/>
      <c r="D30" s="163"/>
      <c r="I30" s="166"/>
    </row>
    <row r="31" spans="1:9" ht="18.75">
      <c r="A31" s="11" t="s">
        <v>366</v>
      </c>
      <c r="B31" s="163"/>
      <c r="C31" s="167"/>
      <c r="I31" s="29" t="s">
        <v>367</v>
      </c>
    </row>
  </sheetData>
  <sheetProtection/>
  <mergeCells count="21">
    <mergeCell ref="E12:E13"/>
    <mergeCell ref="H22:I23"/>
    <mergeCell ref="A12:A13"/>
    <mergeCell ref="B12:C13"/>
    <mergeCell ref="D12:D13"/>
    <mergeCell ref="F12:I12"/>
    <mergeCell ref="G1:I1"/>
    <mergeCell ref="B5:I7"/>
    <mergeCell ref="B9:I9"/>
    <mergeCell ref="B10:I10"/>
    <mergeCell ref="G2:I2"/>
    <mergeCell ref="G3:I3"/>
    <mergeCell ref="G4:I4"/>
    <mergeCell ref="A25:G25"/>
    <mergeCell ref="H25:I25"/>
    <mergeCell ref="B14:C14"/>
    <mergeCell ref="B15:C15"/>
    <mergeCell ref="A18:I20"/>
    <mergeCell ref="A24:G24"/>
    <mergeCell ref="A22:G23"/>
    <mergeCell ref="H24:I24"/>
  </mergeCells>
  <printOptions/>
  <pageMargins left="1.1811023622047245" right="0.5905511811023623" top="0.7874015748031497" bottom="0.3937007874015748" header="0" footer="0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view="pageBreakPreview" zoomScaleSheetLayoutView="100" workbookViewId="0" topLeftCell="A1">
      <selection activeCell="B4" sqref="B4:C4"/>
    </sheetView>
  </sheetViews>
  <sheetFormatPr defaultColWidth="9.00390625" defaultRowHeight="12.75"/>
  <cols>
    <col min="1" max="1" width="31.75390625" style="90" customWidth="1"/>
    <col min="2" max="2" width="64.875" style="25" customWidth="1"/>
    <col min="3" max="3" width="15.75390625" style="31" customWidth="1"/>
    <col min="4" max="4" width="15.25390625" style="90" customWidth="1"/>
    <col min="5" max="16384" width="9.125" style="90" customWidth="1"/>
  </cols>
  <sheetData>
    <row r="1" spans="2:3" ht="18.75">
      <c r="B1" s="416" t="s">
        <v>210</v>
      </c>
      <c r="C1" s="417"/>
    </row>
    <row r="2" spans="2:3" ht="18.75">
      <c r="B2" s="416" t="s">
        <v>211</v>
      </c>
      <c r="C2" s="417"/>
    </row>
    <row r="3" spans="2:3" ht="18.75">
      <c r="B3" s="416" t="s">
        <v>212</v>
      </c>
      <c r="C3" s="417"/>
    </row>
    <row r="4" spans="2:3" ht="18.75">
      <c r="B4" s="416" t="s">
        <v>690</v>
      </c>
      <c r="C4" s="417"/>
    </row>
    <row r="5" spans="2:3" ht="18.75" hidden="1">
      <c r="B5" s="418"/>
      <c r="C5" s="419"/>
    </row>
    <row r="6" ht="18.75">
      <c r="C6" s="399"/>
    </row>
    <row r="8" spans="2:3" ht="18.75" customHeight="1" hidden="1">
      <c r="B8" s="416" t="s">
        <v>210</v>
      </c>
      <c r="C8" s="417"/>
    </row>
    <row r="9" spans="2:3" ht="18.75" hidden="1">
      <c r="B9" s="416" t="s">
        <v>211</v>
      </c>
      <c r="C9" s="417"/>
    </row>
    <row r="10" spans="2:3" ht="18.75" hidden="1">
      <c r="B10" s="416" t="s">
        <v>212</v>
      </c>
      <c r="C10" s="417"/>
    </row>
    <row r="11" spans="2:3" ht="18.75" hidden="1">
      <c r="B11" s="416" t="s">
        <v>646</v>
      </c>
      <c r="C11" s="417"/>
    </row>
    <row r="12" spans="2:3" ht="15.75" customHeight="1" hidden="1">
      <c r="B12" s="52"/>
      <c r="C12" s="238"/>
    </row>
    <row r="13" spans="1:3" ht="49.5" customHeight="1">
      <c r="A13" s="421" t="s">
        <v>664</v>
      </c>
      <c r="B13" s="421"/>
      <c r="C13" s="421"/>
    </row>
    <row r="14" ht="8.25" customHeight="1" hidden="1"/>
    <row r="15" ht="18.75">
      <c r="C15" s="30" t="s">
        <v>357</v>
      </c>
    </row>
    <row r="16" spans="1:3" ht="27.75" customHeight="1">
      <c r="A16" s="91" t="s">
        <v>327</v>
      </c>
      <c r="B16" s="92" t="s">
        <v>124</v>
      </c>
      <c r="C16" s="93" t="s">
        <v>292</v>
      </c>
    </row>
    <row r="17" spans="1:3" ht="21.75" customHeight="1">
      <c r="A17" s="94">
        <v>1</v>
      </c>
      <c r="B17" s="95">
        <v>2</v>
      </c>
      <c r="C17" s="96">
        <v>3</v>
      </c>
    </row>
    <row r="18" spans="1:3" ht="25.5" customHeight="1">
      <c r="A18" s="97" t="s">
        <v>125</v>
      </c>
      <c r="B18" s="98" t="s">
        <v>126</v>
      </c>
      <c r="C18" s="99">
        <f>C19+C24+C25+C26+C27+C28+C20</f>
        <v>3966</v>
      </c>
    </row>
    <row r="19" spans="1:3" ht="26.25" customHeight="1">
      <c r="A19" s="236" t="s">
        <v>127</v>
      </c>
      <c r="B19" s="184" t="s">
        <v>245</v>
      </c>
      <c r="C19" s="104">
        <v>1300</v>
      </c>
    </row>
    <row r="20" spans="1:3" ht="27" customHeight="1">
      <c r="A20" s="181" t="s">
        <v>273</v>
      </c>
      <c r="B20" s="422" t="s">
        <v>678</v>
      </c>
      <c r="C20" s="425">
        <v>1406</v>
      </c>
    </row>
    <row r="21" spans="1:3" ht="30" customHeight="1">
      <c r="A21" s="182" t="s">
        <v>275</v>
      </c>
      <c r="B21" s="423"/>
      <c r="C21" s="426"/>
    </row>
    <row r="22" spans="1:3" ht="26.25" customHeight="1">
      <c r="A22" s="182" t="s">
        <v>277</v>
      </c>
      <c r="B22" s="423"/>
      <c r="C22" s="426"/>
    </row>
    <row r="23" spans="1:3" ht="30" customHeight="1">
      <c r="A23" s="183" t="s">
        <v>279</v>
      </c>
      <c r="B23" s="424"/>
      <c r="C23" s="427"/>
    </row>
    <row r="24" spans="1:3" ht="63.75" customHeight="1">
      <c r="A24" s="237" t="s">
        <v>128</v>
      </c>
      <c r="B24" s="229" t="s">
        <v>620</v>
      </c>
      <c r="C24" s="180">
        <v>250</v>
      </c>
    </row>
    <row r="25" spans="1:3" ht="26.25" customHeight="1">
      <c r="A25" s="226" t="s">
        <v>129</v>
      </c>
      <c r="B25" s="218" t="s">
        <v>548</v>
      </c>
      <c r="C25" s="100">
        <f>570+132</f>
        <v>702</v>
      </c>
    </row>
    <row r="26" spans="1:4" ht="94.5" customHeight="1" hidden="1">
      <c r="A26" s="226" t="s">
        <v>130</v>
      </c>
      <c r="B26" s="185" t="s">
        <v>246</v>
      </c>
      <c r="C26" s="100">
        <f>30-30</f>
        <v>0</v>
      </c>
      <c r="D26" s="90">
        <v>-30000</v>
      </c>
    </row>
    <row r="27" spans="1:3" ht="99.75" customHeight="1">
      <c r="A27" s="226" t="s">
        <v>601</v>
      </c>
      <c r="B27" s="101" t="s">
        <v>412</v>
      </c>
      <c r="C27" s="100">
        <f>308</f>
        <v>308</v>
      </c>
    </row>
    <row r="28" spans="1:4" ht="42" customHeight="1" hidden="1">
      <c r="A28" s="226" t="s">
        <v>600</v>
      </c>
      <c r="B28" s="101" t="s">
        <v>602</v>
      </c>
      <c r="C28" s="100">
        <v>0</v>
      </c>
      <c r="D28" s="90">
        <v>3300</v>
      </c>
    </row>
    <row r="29" spans="1:3" ht="27" customHeight="1">
      <c r="A29" s="297" t="s">
        <v>131</v>
      </c>
      <c r="B29" s="298" t="s">
        <v>132</v>
      </c>
      <c r="C29" s="299">
        <f>C30-C35</f>
        <v>8052.3</v>
      </c>
    </row>
    <row r="30" spans="1:6" ht="47.25" customHeight="1">
      <c r="A30" s="300" t="s">
        <v>133</v>
      </c>
      <c r="B30" s="301" t="s">
        <v>134</v>
      </c>
      <c r="C30" s="302">
        <f>C31+C33+C34+C32</f>
        <v>8052.3</v>
      </c>
      <c r="E30" s="102"/>
      <c r="F30" s="102"/>
    </row>
    <row r="31" spans="1:4" s="103" customFormat="1" ht="42" customHeight="1">
      <c r="A31" s="300" t="s">
        <v>634</v>
      </c>
      <c r="B31" s="301" t="s">
        <v>583</v>
      </c>
      <c r="C31" s="397">
        <f>3418.2+2427.3</f>
        <v>5845.5</v>
      </c>
      <c r="D31" s="227"/>
    </row>
    <row r="32" spans="1:4" s="103" customFormat="1" ht="45.75" customHeight="1">
      <c r="A32" s="300" t="s">
        <v>635</v>
      </c>
      <c r="B32" s="303" t="s">
        <v>451</v>
      </c>
      <c r="C32" s="304">
        <v>1857.8</v>
      </c>
      <c r="D32" s="227"/>
    </row>
    <row r="33" spans="1:3" s="103" customFormat="1" ht="44.25" customHeight="1">
      <c r="A33" s="300" t="s">
        <v>636</v>
      </c>
      <c r="B33" s="305" t="s">
        <v>584</v>
      </c>
      <c r="C33" s="306">
        <v>204.9</v>
      </c>
    </row>
    <row r="34" spans="1:4" s="103" customFormat="1" ht="27.75" customHeight="1">
      <c r="A34" s="307" t="s">
        <v>637</v>
      </c>
      <c r="B34" s="268" t="s">
        <v>574</v>
      </c>
      <c r="C34" s="273">
        <v>144.1</v>
      </c>
      <c r="D34" s="105"/>
    </row>
    <row r="35" spans="1:3" s="103" customFormat="1" ht="60.75" customHeight="1" hidden="1">
      <c r="A35" s="307" t="s">
        <v>135</v>
      </c>
      <c r="B35" s="308" t="s">
        <v>136</v>
      </c>
      <c r="C35" s="273">
        <v>0</v>
      </c>
    </row>
    <row r="36" spans="1:3" s="103" customFormat="1" ht="84" customHeight="1" hidden="1">
      <c r="A36" s="307" t="s">
        <v>632</v>
      </c>
      <c r="B36" s="308" t="s">
        <v>633</v>
      </c>
      <c r="C36" s="273">
        <v>0</v>
      </c>
    </row>
    <row r="37" spans="1:3" ht="24.75" customHeight="1">
      <c r="A37" s="309"/>
      <c r="B37" s="310" t="s">
        <v>137</v>
      </c>
      <c r="C37" s="311">
        <f>C29+C18</f>
        <v>12018.3</v>
      </c>
    </row>
    <row r="38" spans="1:3" ht="59.25" customHeight="1">
      <c r="A38" s="414" t="s">
        <v>542</v>
      </c>
      <c r="B38" s="415"/>
      <c r="C38" s="415"/>
    </row>
    <row r="39" ht="8.25" customHeight="1" hidden="1">
      <c r="A39" s="18"/>
    </row>
    <row r="40" ht="8.25" customHeight="1" hidden="1">
      <c r="A40" s="18"/>
    </row>
    <row r="41" ht="8.25" customHeight="1" hidden="1">
      <c r="A41" s="18"/>
    </row>
    <row r="42" ht="8.25" customHeight="1">
      <c r="A42" s="18"/>
    </row>
    <row r="43" ht="27" customHeight="1">
      <c r="A43" s="18"/>
    </row>
    <row r="44" ht="27" customHeight="1">
      <c r="A44" s="18"/>
    </row>
    <row r="45" spans="1:3" s="11" customFormat="1" ht="18.75">
      <c r="A45" s="106" t="s">
        <v>677</v>
      </c>
      <c r="B45" s="25"/>
      <c r="C45" s="31"/>
    </row>
    <row r="46" spans="1:3" s="11" customFormat="1" ht="18.75">
      <c r="A46" s="420" t="s">
        <v>676</v>
      </c>
      <c r="B46" s="419"/>
      <c r="C46" s="29"/>
    </row>
    <row r="47" spans="1:3" s="11" customFormat="1" ht="18.75">
      <c r="A47" s="80" t="s">
        <v>138</v>
      </c>
      <c r="B47" s="10"/>
      <c r="C47" s="29" t="s">
        <v>367</v>
      </c>
    </row>
    <row r="48" spans="4:9" ht="8.25" customHeight="1">
      <c r="D48" s="18"/>
      <c r="E48" s="11"/>
      <c r="F48" s="11"/>
      <c r="G48" s="11"/>
      <c r="H48" s="107"/>
      <c r="I48" s="11"/>
    </row>
    <row r="49" spans="2:8" ht="18.75">
      <c r="B49" s="89"/>
      <c r="C49" s="108"/>
      <c r="D49" s="18"/>
      <c r="E49" s="11"/>
      <c r="F49" s="11"/>
      <c r="G49" s="11"/>
      <c r="H49" s="11"/>
    </row>
    <row r="50" spans="2:3" ht="18.75">
      <c r="B50" s="89"/>
      <c r="C50" s="108"/>
    </row>
  </sheetData>
  <sheetProtection/>
  <mergeCells count="14">
    <mergeCell ref="B10:C10"/>
    <mergeCell ref="B11:C11"/>
    <mergeCell ref="B20:B23"/>
    <mergeCell ref="C20:C23"/>
    <mergeCell ref="B1:C1"/>
    <mergeCell ref="B2:C2"/>
    <mergeCell ref="B3:C3"/>
    <mergeCell ref="B5:C5"/>
    <mergeCell ref="B4:C4"/>
    <mergeCell ref="A46:B46"/>
    <mergeCell ref="A38:C38"/>
    <mergeCell ref="A13:C13"/>
    <mergeCell ref="B8:C8"/>
    <mergeCell ref="B9:C9"/>
  </mergeCells>
  <printOptions/>
  <pageMargins left="1.1811023622047245" right="0.3937007874015748" top="0.1968503937007874" bottom="0.5905511811023623" header="0" footer="0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6"/>
  <sheetViews>
    <sheetView view="pageBreakPreview" zoomScale="66" zoomScaleSheetLayoutView="66" zoomScalePageLayoutView="0" workbookViewId="0" topLeftCell="A8">
      <selection activeCell="B11" sqref="B11:C11"/>
    </sheetView>
  </sheetViews>
  <sheetFormatPr defaultColWidth="9.00390625" defaultRowHeight="12.75"/>
  <cols>
    <col min="1" max="1" width="30.75390625" style="90" customWidth="1"/>
    <col min="2" max="2" width="110.625" style="25" customWidth="1"/>
    <col min="3" max="3" width="18.125" style="31" customWidth="1"/>
    <col min="4" max="4" width="30.75390625" style="90" customWidth="1"/>
    <col min="5" max="16384" width="9.125" style="90" customWidth="1"/>
  </cols>
  <sheetData>
    <row r="1" spans="2:3" ht="18.75" hidden="1">
      <c r="B1" s="430" t="s">
        <v>590</v>
      </c>
      <c r="C1" s="430"/>
    </row>
    <row r="2" spans="2:3" ht="18.75" hidden="1">
      <c r="B2" s="416" t="s">
        <v>235</v>
      </c>
      <c r="C2" s="417"/>
    </row>
    <row r="3" spans="2:3" ht="18.75" hidden="1">
      <c r="B3" s="431" t="s">
        <v>234</v>
      </c>
      <c r="C3" s="417"/>
    </row>
    <row r="4" spans="2:3" ht="18.75" hidden="1">
      <c r="B4" s="431" t="s">
        <v>652</v>
      </c>
      <c r="C4" s="417"/>
    </row>
    <row r="5" ht="18.75" hidden="1"/>
    <row r="6" ht="18.75" hidden="1"/>
    <row r="7" ht="18.75" hidden="1"/>
    <row r="8" spans="2:3" ht="18.75">
      <c r="B8" s="430" t="s">
        <v>233</v>
      </c>
      <c r="C8" s="430"/>
    </row>
    <row r="9" spans="2:3" ht="18.75">
      <c r="B9" s="416" t="s">
        <v>235</v>
      </c>
      <c r="C9" s="417"/>
    </row>
    <row r="10" spans="2:3" ht="18.75">
      <c r="B10" s="431" t="s">
        <v>234</v>
      </c>
      <c r="C10" s="417"/>
    </row>
    <row r="11" spans="2:3" ht="18.75">
      <c r="B11" s="431" t="s">
        <v>691</v>
      </c>
      <c r="C11" s="417"/>
    </row>
    <row r="12" spans="2:3" ht="18.75">
      <c r="B12" s="385"/>
      <c r="C12" s="238"/>
    </row>
    <row r="13" spans="2:3" ht="18.75" hidden="1">
      <c r="B13" s="385"/>
      <c r="C13" s="238"/>
    </row>
    <row r="14" spans="2:3" ht="25.5" customHeight="1">
      <c r="B14" s="89"/>
      <c r="C14" s="30"/>
    </row>
    <row r="15" spans="1:3" ht="20.25">
      <c r="A15" s="434" t="s">
        <v>666</v>
      </c>
      <c r="B15" s="434"/>
      <c r="C15" s="434"/>
    </row>
    <row r="16" ht="10.5" customHeight="1"/>
    <row r="17" ht="18.75">
      <c r="C17" s="30" t="s">
        <v>357</v>
      </c>
    </row>
    <row r="18" spans="1:3" ht="32.25" customHeight="1">
      <c r="A18" s="109" t="s">
        <v>327</v>
      </c>
      <c r="B18" s="110" t="s">
        <v>124</v>
      </c>
      <c r="C18" s="111" t="s">
        <v>292</v>
      </c>
    </row>
    <row r="19" spans="1:3" ht="18.75">
      <c r="A19" s="112">
        <v>1</v>
      </c>
      <c r="B19" s="113">
        <v>2</v>
      </c>
      <c r="C19" s="113">
        <v>3</v>
      </c>
    </row>
    <row r="20" spans="1:3" ht="18.75">
      <c r="A20" s="312" t="s">
        <v>131</v>
      </c>
      <c r="B20" s="313" t="s">
        <v>132</v>
      </c>
      <c r="C20" s="314">
        <f>C21-C44</f>
        <v>8052.3</v>
      </c>
    </row>
    <row r="21" spans="1:4" ht="25.5" customHeight="1">
      <c r="A21" s="315" t="s">
        <v>133</v>
      </c>
      <c r="B21" s="316" t="s">
        <v>134</v>
      </c>
      <c r="C21" s="314">
        <f>C22+C30+C25+C37</f>
        <v>8052.3</v>
      </c>
      <c r="D21" s="102"/>
    </row>
    <row r="22" spans="1:3" s="103" customFormat="1" ht="23.25" customHeight="1">
      <c r="A22" s="271" t="s">
        <v>634</v>
      </c>
      <c r="B22" s="317" t="s">
        <v>585</v>
      </c>
      <c r="C22" s="408">
        <f>C23</f>
        <v>5845.5</v>
      </c>
    </row>
    <row r="23" spans="1:3" s="103" customFormat="1" ht="18.75">
      <c r="A23" s="271" t="s">
        <v>638</v>
      </c>
      <c r="B23" s="318" t="s">
        <v>139</v>
      </c>
      <c r="C23" s="408">
        <f>C24</f>
        <v>5845.5</v>
      </c>
    </row>
    <row r="24" spans="1:3" s="103" customFormat="1" ht="18.75" customHeight="1">
      <c r="A24" s="271" t="s">
        <v>625</v>
      </c>
      <c r="B24" s="301" t="s">
        <v>543</v>
      </c>
      <c r="C24" s="319">
        <f>3418.2+2427.3</f>
        <v>5845.5</v>
      </c>
    </row>
    <row r="25" spans="1:3" s="103" customFormat="1" ht="18.75" customHeight="1">
      <c r="A25" s="271" t="s">
        <v>635</v>
      </c>
      <c r="B25" s="301" t="s">
        <v>450</v>
      </c>
      <c r="C25" s="319">
        <f>C26</f>
        <v>1857.8</v>
      </c>
    </row>
    <row r="26" spans="1:3" s="103" customFormat="1" ht="18.75" customHeight="1">
      <c r="A26" s="271" t="s">
        <v>639</v>
      </c>
      <c r="B26" s="301" t="s">
        <v>452</v>
      </c>
      <c r="C26" s="319">
        <f>C27</f>
        <v>1857.8</v>
      </c>
    </row>
    <row r="27" spans="1:3" s="103" customFormat="1" ht="18.75" customHeight="1">
      <c r="A27" s="271" t="s">
        <v>627</v>
      </c>
      <c r="B27" s="223" t="s">
        <v>437</v>
      </c>
      <c r="C27" s="319">
        <f>C28+C29</f>
        <v>1857.8</v>
      </c>
    </row>
    <row r="28" spans="1:3" s="103" customFormat="1" ht="42" customHeight="1">
      <c r="A28" s="432" t="s">
        <v>141</v>
      </c>
      <c r="B28" s="320" t="s">
        <v>685</v>
      </c>
      <c r="C28" s="321">
        <v>1857.8</v>
      </c>
    </row>
    <row r="29" spans="1:3" s="103" customFormat="1" ht="38.25" customHeight="1" hidden="1">
      <c r="A29" s="433"/>
      <c r="B29" s="320" t="s">
        <v>453</v>
      </c>
      <c r="C29" s="322"/>
    </row>
    <row r="30" spans="1:3" s="103" customFormat="1" ht="18.75">
      <c r="A30" s="271" t="s">
        <v>636</v>
      </c>
      <c r="B30" s="323" t="s">
        <v>586</v>
      </c>
      <c r="C30" s="314">
        <f>C31+C34</f>
        <v>204.9</v>
      </c>
    </row>
    <row r="31" spans="1:3" s="103" customFormat="1" ht="37.5">
      <c r="A31" s="324" t="s">
        <v>641</v>
      </c>
      <c r="B31" s="318" t="s">
        <v>142</v>
      </c>
      <c r="C31" s="300">
        <f>C32</f>
        <v>3.8</v>
      </c>
    </row>
    <row r="32" spans="1:3" s="103" customFormat="1" ht="37.5">
      <c r="A32" s="329" t="s">
        <v>629</v>
      </c>
      <c r="B32" s="330" t="s">
        <v>447</v>
      </c>
      <c r="C32" s="300">
        <f>C33</f>
        <v>3.8</v>
      </c>
    </row>
    <row r="33" spans="1:3" s="103" customFormat="1" ht="56.25">
      <c r="A33" s="406" t="s">
        <v>141</v>
      </c>
      <c r="B33" s="331" t="s">
        <v>615</v>
      </c>
      <c r="C33" s="407">
        <v>3.8</v>
      </c>
    </row>
    <row r="34" spans="1:3" ht="37.5">
      <c r="A34" s="324" t="s">
        <v>640</v>
      </c>
      <c r="B34" s="325" t="s">
        <v>140</v>
      </c>
      <c r="C34" s="319">
        <f>C35</f>
        <v>201.1</v>
      </c>
    </row>
    <row r="35" spans="1:3" ht="37.5">
      <c r="A35" s="324" t="s">
        <v>628</v>
      </c>
      <c r="B35" s="326" t="s">
        <v>446</v>
      </c>
      <c r="C35" s="319">
        <f>C36</f>
        <v>201.1</v>
      </c>
    </row>
    <row r="36" spans="1:3" ht="39.75" customHeight="1">
      <c r="A36" s="327" t="s">
        <v>141</v>
      </c>
      <c r="B36" s="328" t="s">
        <v>616</v>
      </c>
      <c r="C36" s="390">
        <v>201.1</v>
      </c>
    </row>
    <row r="37" spans="1:3" ht="28.5" customHeight="1">
      <c r="A37" s="271" t="s">
        <v>637</v>
      </c>
      <c r="B37" s="268" t="s">
        <v>557</v>
      </c>
      <c r="C37" s="272">
        <f>C38</f>
        <v>144.1</v>
      </c>
    </row>
    <row r="38" spans="1:3" ht="60" customHeight="1">
      <c r="A38" s="271" t="s">
        <v>642</v>
      </c>
      <c r="B38" s="268" t="s">
        <v>573</v>
      </c>
      <c r="C38" s="272">
        <f>C39</f>
        <v>144.1</v>
      </c>
    </row>
    <row r="39" spans="1:3" ht="57.75" customHeight="1">
      <c r="A39" s="277" t="s">
        <v>630</v>
      </c>
      <c r="B39" s="268" t="s">
        <v>572</v>
      </c>
      <c r="C39" s="272">
        <f>C40+C41+C42+C43</f>
        <v>144.1</v>
      </c>
    </row>
    <row r="40" spans="1:3" ht="78.75" customHeight="1">
      <c r="A40" s="428" t="s">
        <v>141</v>
      </c>
      <c r="B40" s="269" t="s">
        <v>679</v>
      </c>
      <c r="C40" s="270">
        <v>8.6</v>
      </c>
    </row>
    <row r="41" spans="1:3" ht="58.5" customHeight="1">
      <c r="A41" s="429"/>
      <c r="B41" s="269" t="s">
        <v>680</v>
      </c>
      <c r="C41" s="270">
        <v>27.8</v>
      </c>
    </row>
    <row r="42" spans="1:3" ht="84" customHeight="1">
      <c r="A42" s="429"/>
      <c r="B42" s="269" t="s">
        <v>688</v>
      </c>
      <c r="C42" s="270">
        <v>90.3</v>
      </c>
    </row>
    <row r="43" spans="1:3" ht="117.75" customHeight="1">
      <c r="A43" s="429"/>
      <c r="B43" s="269" t="s">
        <v>682</v>
      </c>
      <c r="C43" s="386">
        <v>17.4</v>
      </c>
    </row>
    <row r="44" spans="1:4" ht="39.75" customHeight="1" hidden="1">
      <c r="A44" s="379" t="s">
        <v>135</v>
      </c>
      <c r="B44" s="380" t="s">
        <v>136</v>
      </c>
      <c r="C44" s="381">
        <f>C45</f>
        <v>0</v>
      </c>
      <c r="D44" s="90" t="s">
        <v>603</v>
      </c>
    </row>
    <row r="45" spans="1:4" ht="39.75" customHeight="1" hidden="1">
      <c r="A45" s="382" t="s">
        <v>116</v>
      </c>
      <c r="B45" s="383" t="s">
        <v>445</v>
      </c>
      <c r="C45" s="381"/>
      <c r="D45" s="90">
        <v>29700</v>
      </c>
    </row>
    <row r="46" spans="1:3" ht="18.75">
      <c r="A46" s="332"/>
      <c r="B46" s="333"/>
      <c r="C46" s="334"/>
    </row>
    <row r="47" spans="1:3" ht="18.75" hidden="1">
      <c r="A47" s="335"/>
      <c r="B47" s="336"/>
      <c r="C47" s="337"/>
    </row>
    <row r="48" spans="1:3" ht="18.75">
      <c r="A48" s="335"/>
      <c r="B48" s="336"/>
      <c r="C48" s="337"/>
    </row>
    <row r="49" spans="1:3" ht="18.75">
      <c r="A49" s="335"/>
      <c r="B49" s="336"/>
      <c r="C49" s="337"/>
    </row>
    <row r="50" spans="1:3" s="11" customFormat="1" ht="18.75">
      <c r="A50" s="338" t="s">
        <v>675</v>
      </c>
      <c r="B50" s="336"/>
      <c r="C50" s="337"/>
    </row>
    <row r="51" spans="1:3" s="11" customFormat="1" ht="18.75">
      <c r="A51" s="339" t="s">
        <v>674</v>
      </c>
      <c r="B51" s="336"/>
      <c r="C51" s="340"/>
    </row>
    <row r="52" spans="1:3" s="11" customFormat="1" ht="18.75">
      <c r="A52" s="224" t="s">
        <v>366</v>
      </c>
      <c r="B52" s="341"/>
      <c r="C52" s="340" t="s">
        <v>367</v>
      </c>
    </row>
    <row r="54" spans="4:9" ht="18.75">
      <c r="D54" s="18"/>
      <c r="E54" s="11"/>
      <c r="F54" s="11"/>
      <c r="G54" s="11"/>
      <c r="H54" s="107"/>
      <c r="I54" s="11"/>
    </row>
    <row r="55" spans="2:8" ht="18.75">
      <c r="B55" s="89"/>
      <c r="C55" s="108"/>
      <c r="D55" s="18"/>
      <c r="E55" s="11"/>
      <c r="F55" s="11"/>
      <c r="G55" s="11"/>
      <c r="H55" s="11"/>
    </row>
    <row r="56" spans="2:3" ht="18.75">
      <c r="B56" s="89"/>
      <c r="C56" s="108"/>
    </row>
  </sheetData>
  <sheetProtection/>
  <mergeCells count="11">
    <mergeCell ref="B9:C9"/>
    <mergeCell ref="A40:A43"/>
    <mergeCell ref="B1:C1"/>
    <mergeCell ref="B2:C2"/>
    <mergeCell ref="B3:C3"/>
    <mergeCell ref="B4:C4"/>
    <mergeCell ref="A28:A29"/>
    <mergeCell ref="B8:C8"/>
    <mergeCell ref="A15:C15"/>
    <mergeCell ref="B10:C10"/>
    <mergeCell ref="B11:C11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1">
      <selection activeCell="B4" sqref="B4:E4"/>
    </sheetView>
  </sheetViews>
  <sheetFormatPr defaultColWidth="9.00390625" defaultRowHeight="12.75"/>
  <cols>
    <col min="1" max="1" width="7.875" style="22" customWidth="1"/>
    <col min="2" max="2" width="76.25390625" style="22" customWidth="1"/>
    <col min="3" max="3" width="6.125" style="22" customWidth="1"/>
    <col min="4" max="4" width="5.125" style="22" customWidth="1"/>
    <col min="5" max="5" width="19.00390625" style="37" customWidth="1"/>
    <col min="6" max="6" width="8.125" style="22" customWidth="1"/>
    <col min="7" max="7" width="21.25390625" style="22" customWidth="1"/>
    <col min="8" max="36" width="9.125" style="22" customWidth="1"/>
    <col min="37" max="16384" width="9.125" style="12" customWidth="1"/>
  </cols>
  <sheetData>
    <row r="1" spans="2:5" ht="18.75">
      <c r="B1" s="435" t="s">
        <v>207</v>
      </c>
      <c r="C1" s="435"/>
      <c r="D1" s="435"/>
      <c r="E1" s="436"/>
    </row>
    <row r="2" spans="2:5" ht="18.75">
      <c r="B2" s="416" t="s">
        <v>208</v>
      </c>
      <c r="C2" s="416"/>
      <c r="D2" s="416"/>
      <c r="E2" s="417"/>
    </row>
    <row r="3" spans="2:5" ht="18.75">
      <c r="B3" s="437" t="s">
        <v>209</v>
      </c>
      <c r="C3" s="437"/>
      <c r="D3" s="437"/>
      <c r="E3" s="417"/>
    </row>
    <row r="4" spans="2:5" ht="18.75">
      <c r="B4" s="437" t="s">
        <v>692</v>
      </c>
      <c r="C4" s="437"/>
      <c r="D4" s="437"/>
      <c r="E4" s="437"/>
    </row>
    <row r="5" spans="2:5" ht="18.75" hidden="1">
      <c r="B5" s="13"/>
      <c r="C5" s="13"/>
      <c r="D5" s="13"/>
      <c r="E5" s="54"/>
    </row>
    <row r="6" spans="2:5" ht="18.75" hidden="1">
      <c r="B6" s="13"/>
      <c r="C6" s="13"/>
      <c r="D6" s="13"/>
      <c r="E6" s="54"/>
    </row>
    <row r="7" spans="2:5" ht="18.75">
      <c r="B7" s="13"/>
      <c r="C7" s="13"/>
      <c r="D7" s="13"/>
      <c r="E7" s="54"/>
    </row>
    <row r="8" spans="2:5" ht="18.75" hidden="1">
      <c r="B8" s="435" t="s">
        <v>207</v>
      </c>
      <c r="C8" s="435"/>
      <c r="D8" s="435"/>
      <c r="E8" s="436"/>
    </row>
    <row r="9" spans="2:5" ht="18.75" hidden="1">
      <c r="B9" s="416" t="s">
        <v>208</v>
      </c>
      <c r="C9" s="416"/>
      <c r="D9" s="416"/>
      <c r="E9" s="417"/>
    </row>
    <row r="10" spans="2:5" ht="18.75" hidden="1">
      <c r="B10" s="437" t="s">
        <v>209</v>
      </c>
      <c r="C10" s="437"/>
      <c r="D10" s="437"/>
      <c r="E10" s="417"/>
    </row>
    <row r="11" spans="1:5" ht="18.75" hidden="1">
      <c r="A11" s="13"/>
      <c r="B11" s="437" t="s">
        <v>647</v>
      </c>
      <c r="C11" s="437"/>
      <c r="D11" s="437"/>
      <c r="E11" s="417"/>
    </row>
    <row r="12" spans="1:5" ht="18.75" hidden="1">
      <c r="A12" s="13"/>
      <c r="B12" s="393"/>
      <c r="C12" s="393"/>
      <c r="D12" s="393"/>
      <c r="E12" s="238"/>
    </row>
    <row r="13" spans="1:5" ht="18.75">
      <c r="A13" s="13"/>
      <c r="B13" s="13"/>
      <c r="C13" s="13"/>
      <c r="D13" s="13"/>
      <c r="E13" s="54"/>
    </row>
    <row r="14" spans="1:5" ht="23.25" customHeight="1">
      <c r="A14" s="440" t="s">
        <v>539</v>
      </c>
      <c r="B14" s="441"/>
      <c r="C14" s="441"/>
      <c r="D14" s="441"/>
      <c r="E14" s="441"/>
    </row>
    <row r="15" spans="1:5" ht="20.25" customHeight="1">
      <c r="A15" s="438" t="s">
        <v>665</v>
      </c>
      <c r="B15" s="439"/>
      <c r="C15" s="439"/>
      <c r="D15" s="439"/>
      <c r="E15" s="439"/>
    </row>
    <row r="16" spans="1:5" ht="18.75" customHeight="1">
      <c r="A16" s="394"/>
      <c r="B16" s="395"/>
      <c r="C16" s="395"/>
      <c r="D16" s="395"/>
      <c r="E16" s="395"/>
    </row>
    <row r="17" spans="1:5" ht="15.75" customHeight="1">
      <c r="A17" s="13"/>
      <c r="E17" s="12"/>
    </row>
    <row r="18" ht="18.75">
      <c r="E18" s="30" t="s">
        <v>357</v>
      </c>
    </row>
    <row r="19" spans="1:5" ht="27" customHeight="1">
      <c r="A19" s="34" t="s">
        <v>307</v>
      </c>
      <c r="B19" s="34" t="s">
        <v>334</v>
      </c>
      <c r="C19" s="34" t="s">
        <v>205</v>
      </c>
      <c r="D19" s="34" t="s">
        <v>302</v>
      </c>
      <c r="E19" s="47" t="s">
        <v>292</v>
      </c>
    </row>
    <row r="20" spans="1:5" ht="18.75">
      <c r="A20" s="33">
        <v>1</v>
      </c>
      <c r="B20" s="33">
        <v>2</v>
      </c>
      <c r="C20" s="33">
        <v>3</v>
      </c>
      <c r="D20" s="33">
        <v>4</v>
      </c>
      <c r="E20" s="48">
        <v>5</v>
      </c>
    </row>
    <row r="21" spans="1:36" s="20" customFormat="1" ht="19.5" customHeight="1">
      <c r="A21" s="23"/>
      <c r="B21" s="345" t="s">
        <v>345</v>
      </c>
      <c r="C21" s="345"/>
      <c r="D21" s="345"/>
      <c r="E21" s="346">
        <f>E23+E30+E32+E36+E39+E44+E47+E50</f>
        <v>12018.300000000001</v>
      </c>
      <c r="F21" s="24"/>
      <c r="G21" s="4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5" ht="15.75" customHeight="1">
      <c r="A22" s="23"/>
      <c r="B22" s="347" t="s">
        <v>346</v>
      </c>
      <c r="C22" s="347"/>
      <c r="D22" s="347"/>
      <c r="E22" s="274"/>
    </row>
    <row r="23" spans="1:7" ht="19.5" customHeight="1">
      <c r="A23" s="21">
        <v>1</v>
      </c>
      <c r="B23" s="348" t="s">
        <v>326</v>
      </c>
      <c r="C23" s="349" t="s">
        <v>304</v>
      </c>
      <c r="D23" s="349" t="s">
        <v>206</v>
      </c>
      <c r="E23" s="350">
        <f>E24+E25+E26+E28+E29+E27</f>
        <v>4447.5</v>
      </c>
      <c r="G23" s="37"/>
    </row>
    <row r="24" spans="1:5" ht="37.5" customHeight="1">
      <c r="A24" s="23"/>
      <c r="B24" s="351" t="s">
        <v>289</v>
      </c>
      <c r="C24" s="352" t="s">
        <v>304</v>
      </c>
      <c r="D24" s="352" t="s">
        <v>305</v>
      </c>
      <c r="E24" s="274">
        <f>'прил 6 (ведомст.)'!J31</f>
        <v>659.7</v>
      </c>
    </row>
    <row r="25" spans="1:5" ht="57.75" customHeight="1">
      <c r="A25" s="23"/>
      <c r="B25" s="351" t="s">
        <v>350</v>
      </c>
      <c r="C25" s="352" t="s">
        <v>304</v>
      </c>
      <c r="D25" s="352" t="s">
        <v>309</v>
      </c>
      <c r="E25" s="274">
        <f>'прил 6 (ведомст.)'!J37</f>
        <v>3271.6</v>
      </c>
    </row>
    <row r="26" spans="1:5" ht="37.5" customHeight="1">
      <c r="A26" s="23"/>
      <c r="B26" s="351" t="s">
        <v>310</v>
      </c>
      <c r="C26" s="352" t="s">
        <v>304</v>
      </c>
      <c r="D26" s="352" t="s">
        <v>297</v>
      </c>
      <c r="E26" s="274">
        <f>'прил 6 (ведомст.)'!J23+'прил 6 (ведомст.)'!J48</f>
        <v>21.9</v>
      </c>
    </row>
    <row r="27" spans="1:5" ht="21.75" customHeight="1" hidden="1">
      <c r="A27" s="23"/>
      <c r="B27" s="283" t="s">
        <v>18</v>
      </c>
      <c r="C27" s="352" t="s">
        <v>304</v>
      </c>
      <c r="D27" s="352" t="s">
        <v>12</v>
      </c>
      <c r="E27" s="274">
        <f>'прил 6 (ведомст.)'!J54</f>
        <v>0</v>
      </c>
    </row>
    <row r="28" spans="1:5" ht="21" customHeight="1">
      <c r="A28" s="23"/>
      <c r="B28" s="351" t="s">
        <v>341</v>
      </c>
      <c r="C28" s="352" t="s">
        <v>304</v>
      </c>
      <c r="D28" s="352" t="s">
        <v>298</v>
      </c>
      <c r="E28" s="274">
        <f>'прил 6 (ведомст.)'!J60</f>
        <v>30</v>
      </c>
    </row>
    <row r="29" spans="1:5" ht="18.75">
      <c r="A29" s="23"/>
      <c r="B29" s="351" t="s">
        <v>342</v>
      </c>
      <c r="C29" s="352" t="s">
        <v>304</v>
      </c>
      <c r="D29" s="352" t="s">
        <v>315</v>
      </c>
      <c r="E29" s="274">
        <f>'прил 6 (ведомст.)'!J66</f>
        <v>464.30000000000007</v>
      </c>
    </row>
    <row r="30" spans="1:36" s="19" customFormat="1" ht="17.25" customHeight="1">
      <c r="A30" s="38">
        <v>2</v>
      </c>
      <c r="B30" s="353" t="s">
        <v>337</v>
      </c>
      <c r="C30" s="354" t="s">
        <v>305</v>
      </c>
      <c r="D30" s="354" t="s">
        <v>206</v>
      </c>
      <c r="E30" s="350">
        <f>E31</f>
        <v>201.1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9" customFormat="1" ht="19.5" customHeight="1">
      <c r="A31" s="38"/>
      <c r="B31" s="351" t="s">
        <v>338</v>
      </c>
      <c r="C31" s="352" t="s">
        <v>305</v>
      </c>
      <c r="D31" s="352" t="s">
        <v>306</v>
      </c>
      <c r="E31" s="274">
        <f>'прил 6 (ведомст.)'!J91</f>
        <v>201.1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ht="33" customHeight="1">
      <c r="A32" s="169">
        <v>3</v>
      </c>
      <c r="B32" s="348" t="s">
        <v>343</v>
      </c>
      <c r="C32" s="349" t="s">
        <v>306</v>
      </c>
      <c r="D32" s="349" t="s">
        <v>206</v>
      </c>
      <c r="E32" s="350">
        <f>E33+E34+E35</f>
        <v>62.8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5" ht="37.5" customHeight="1">
      <c r="A33" s="21"/>
      <c r="B33" s="351" t="s">
        <v>333</v>
      </c>
      <c r="C33" s="352" t="s">
        <v>306</v>
      </c>
      <c r="D33" s="352" t="s">
        <v>300</v>
      </c>
      <c r="E33" s="274">
        <f>'прил 6 (ведомст.)'!J99</f>
        <v>8.6</v>
      </c>
    </row>
    <row r="34" spans="1:5" ht="18.75">
      <c r="A34" s="23"/>
      <c r="B34" s="351" t="s">
        <v>369</v>
      </c>
      <c r="C34" s="352" t="s">
        <v>306</v>
      </c>
      <c r="D34" s="352" t="s">
        <v>296</v>
      </c>
      <c r="E34" s="274">
        <f>'прил 6 (ведомст.)'!J107</f>
        <v>26.4</v>
      </c>
    </row>
    <row r="35" spans="1:5" ht="36.75" customHeight="1">
      <c r="A35" s="23"/>
      <c r="B35" s="351" t="s">
        <v>355</v>
      </c>
      <c r="C35" s="352" t="s">
        <v>306</v>
      </c>
      <c r="D35" s="352" t="s">
        <v>293</v>
      </c>
      <c r="E35" s="274">
        <f>'прил 6 (ведомст.)'!J114</f>
        <v>27.8</v>
      </c>
    </row>
    <row r="36" spans="1:5" ht="18.75" customHeight="1">
      <c r="A36" s="21">
        <v>4</v>
      </c>
      <c r="B36" s="348" t="s">
        <v>344</v>
      </c>
      <c r="C36" s="349" t="s">
        <v>309</v>
      </c>
      <c r="D36" s="349" t="s">
        <v>206</v>
      </c>
      <c r="E36" s="350">
        <f>E37+E38</f>
        <v>1499.3</v>
      </c>
    </row>
    <row r="37" spans="1:7" ht="18.75" customHeight="1">
      <c r="A37" s="21"/>
      <c r="B37" s="351" t="s">
        <v>316</v>
      </c>
      <c r="C37" s="352" t="s">
        <v>309</v>
      </c>
      <c r="D37" s="352" t="s">
        <v>300</v>
      </c>
      <c r="E37" s="274">
        <f>'прил 6 (ведомст.)'!J124</f>
        <v>1406</v>
      </c>
      <c r="G37" s="57"/>
    </row>
    <row r="38" spans="1:5" ht="17.25" customHeight="1">
      <c r="A38" s="23"/>
      <c r="B38" s="351" t="s">
        <v>288</v>
      </c>
      <c r="C38" s="352" t="s">
        <v>309</v>
      </c>
      <c r="D38" s="352" t="s">
        <v>294</v>
      </c>
      <c r="E38" s="274">
        <f>'прил 6 (ведомст.)'!J135</f>
        <v>93.3</v>
      </c>
    </row>
    <row r="39" spans="1:5" ht="18.75" customHeight="1">
      <c r="A39" s="38">
        <v>5</v>
      </c>
      <c r="B39" s="348" t="s">
        <v>291</v>
      </c>
      <c r="C39" s="349" t="s">
        <v>295</v>
      </c>
      <c r="D39" s="349" t="s">
        <v>206</v>
      </c>
      <c r="E39" s="350">
        <f>E41+E42+E43+E40</f>
        <v>823.3000000000001</v>
      </c>
    </row>
    <row r="40" spans="1:5" ht="18.75" hidden="1">
      <c r="A40" s="38"/>
      <c r="B40" s="232" t="s">
        <v>588</v>
      </c>
      <c r="C40" s="355" t="s">
        <v>295</v>
      </c>
      <c r="D40" s="355" t="s">
        <v>304</v>
      </c>
      <c r="E40" s="350">
        <f>'прил 6 (ведомст.)'!J152</f>
        <v>0</v>
      </c>
    </row>
    <row r="41" spans="1:5" ht="23.25" customHeight="1" hidden="1">
      <c r="A41" s="38"/>
      <c r="B41" s="293" t="s">
        <v>394</v>
      </c>
      <c r="C41" s="355" t="s">
        <v>295</v>
      </c>
      <c r="D41" s="355" t="s">
        <v>305</v>
      </c>
      <c r="E41" s="275">
        <f>'прил 6 (ведомст.)'!J158</f>
        <v>0</v>
      </c>
    </row>
    <row r="42" spans="1:5" ht="16.5" customHeight="1">
      <c r="A42" s="23"/>
      <c r="B42" s="398" t="s">
        <v>370</v>
      </c>
      <c r="C42" s="352" t="s">
        <v>295</v>
      </c>
      <c r="D42" s="352" t="s">
        <v>306</v>
      </c>
      <c r="E42" s="275">
        <f>'прил 6 (ведомст.)'!J166</f>
        <v>805.9000000000001</v>
      </c>
    </row>
    <row r="43" spans="1:5" ht="21" customHeight="1">
      <c r="A43" s="23"/>
      <c r="B43" s="351" t="s">
        <v>571</v>
      </c>
      <c r="C43" s="352" t="s">
        <v>295</v>
      </c>
      <c r="D43" s="352" t="s">
        <v>295</v>
      </c>
      <c r="E43" s="275">
        <f>'прил 6 (ведомст.)'!J183</f>
        <v>17.4</v>
      </c>
    </row>
    <row r="44" spans="1:5" ht="18" customHeight="1">
      <c r="A44" s="38">
        <v>6</v>
      </c>
      <c r="B44" s="353" t="s">
        <v>11</v>
      </c>
      <c r="C44" s="354" t="s">
        <v>12</v>
      </c>
      <c r="D44" s="354" t="s">
        <v>206</v>
      </c>
      <c r="E44" s="356">
        <f>E46+E45</f>
        <v>1</v>
      </c>
    </row>
    <row r="45" spans="1:5" ht="37.5" hidden="1">
      <c r="A45" s="38"/>
      <c r="B45" s="287" t="s">
        <v>651</v>
      </c>
      <c r="C45" s="355" t="s">
        <v>12</v>
      </c>
      <c r="D45" s="355" t="s">
        <v>295</v>
      </c>
      <c r="E45" s="275">
        <f>'прил 6 (ведомст.)'!J190</f>
        <v>0</v>
      </c>
    </row>
    <row r="46" spans="1:5" ht="16.5" customHeight="1">
      <c r="A46" s="23"/>
      <c r="B46" s="351" t="s">
        <v>617</v>
      </c>
      <c r="C46" s="352" t="s">
        <v>12</v>
      </c>
      <c r="D46" s="352" t="s">
        <v>12</v>
      </c>
      <c r="E46" s="275">
        <f>'прил 6 (ведомст.)'!J196</f>
        <v>1</v>
      </c>
    </row>
    <row r="47" spans="1:5" ht="18.75" customHeight="1">
      <c r="A47" s="21">
        <v>7</v>
      </c>
      <c r="B47" s="348" t="s">
        <v>286</v>
      </c>
      <c r="C47" s="349" t="s">
        <v>299</v>
      </c>
      <c r="D47" s="349" t="s">
        <v>206</v>
      </c>
      <c r="E47" s="350">
        <f>E48</f>
        <v>4975.8</v>
      </c>
    </row>
    <row r="48" spans="1:5" ht="18" customHeight="1">
      <c r="A48" s="23"/>
      <c r="B48" s="351" t="s">
        <v>353</v>
      </c>
      <c r="C48" s="352" t="s">
        <v>299</v>
      </c>
      <c r="D48" s="352" t="s">
        <v>304</v>
      </c>
      <c r="E48" s="274">
        <f>'прил 6 (ведомст.)'!J208</f>
        <v>4975.8</v>
      </c>
    </row>
    <row r="49" spans="1:5" ht="21.75" customHeight="1" hidden="1">
      <c r="A49" s="21"/>
      <c r="B49" s="351" t="s">
        <v>317</v>
      </c>
      <c r="C49" s="352" t="s">
        <v>299</v>
      </c>
      <c r="D49" s="352" t="s">
        <v>309</v>
      </c>
      <c r="E49" s="274">
        <f>'прил 5 (ЦСР,ВР)'!G178</f>
        <v>0</v>
      </c>
    </row>
    <row r="50" spans="1:5" ht="18.75" customHeight="1">
      <c r="A50" s="38">
        <v>8</v>
      </c>
      <c r="B50" s="357" t="s">
        <v>311</v>
      </c>
      <c r="C50" s="358" t="s">
        <v>298</v>
      </c>
      <c r="D50" s="358" t="s">
        <v>206</v>
      </c>
      <c r="E50" s="356">
        <f>E52</f>
        <v>7.5</v>
      </c>
    </row>
    <row r="51" spans="1:5" ht="18.75" hidden="1">
      <c r="A51" s="23"/>
      <c r="B51" s="359" t="s">
        <v>356</v>
      </c>
      <c r="C51" s="360"/>
      <c r="D51" s="360"/>
      <c r="E51" s="275"/>
    </row>
    <row r="52" spans="1:5" ht="18" customHeight="1">
      <c r="A52" s="23"/>
      <c r="B52" s="359" t="s">
        <v>6</v>
      </c>
      <c r="C52" s="360" t="s">
        <v>298</v>
      </c>
      <c r="D52" s="360" t="s">
        <v>305</v>
      </c>
      <c r="E52" s="275">
        <f>'прил 6 (ведомст.)'!J261</f>
        <v>7.5</v>
      </c>
    </row>
    <row r="53" ht="15" customHeight="1"/>
    <row r="54" ht="12" customHeight="1"/>
    <row r="55" ht="12" customHeight="1"/>
    <row r="56" spans="1:5" s="11" customFormat="1" ht="18.75">
      <c r="A56" s="18" t="s">
        <v>677</v>
      </c>
      <c r="B56" s="31"/>
      <c r="C56" s="31"/>
      <c r="D56" s="31"/>
      <c r="E56" s="41"/>
    </row>
    <row r="57" spans="1:5" s="11" customFormat="1" ht="18.75">
      <c r="A57" s="36" t="s">
        <v>674</v>
      </c>
      <c r="B57" s="29"/>
      <c r="C57" s="29"/>
      <c r="D57" s="29"/>
      <c r="E57" s="41"/>
    </row>
    <row r="58" spans="1:5" s="11" customFormat="1" ht="18.75">
      <c r="A58" s="11" t="s">
        <v>366</v>
      </c>
      <c r="E58" s="42" t="s">
        <v>367</v>
      </c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0"/>
  <sheetViews>
    <sheetView view="pageBreakPreview" zoomScale="70" zoomScaleNormal="80" zoomScaleSheetLayoutView="70" zoomScalePageLayoutView="0" workbookViewId="0" topLeftCell="B1">
      <selection activeCell="C4" sqref="C4:G4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88.875" style="14" customWidth="1"/>
    <col min="4" max="4" width="11.125" style="6" hidden="1" customWidth="1"/>
    <col min="5" max="5" width="18.00390625" style="6" customWidth="1"/>
    <col min="6" max="6" width="6.125" style="28" customWidth="1"/>
    <col min="7" max="7" width="11.125" style="28" customWidth="1"/>
    <col min="8" max="8" width="27.875" style="1" customWidth="1"/>
    <col min="9" max="9" width="10.00390625" style="1" customWidth="1"/>
    <col min="10" max="16384" width="9.125" style="1" customWidth="1"/>
  </cols>
  <sheetData>
    <row r="1" spans="3:7" ht="16.5">
      <c r="C1" s="435" t="s">
        <v>214</v>
      </c>
      <c r="D1" s="436"/>
      <c r="E1" s="436"/>
      <c r="F1" s="436"/>
      <c r="G1" s="436"/>
    </row>
    <row r="2" spans="3:7" ht="18.75">
      <c r="C2" s="416" t="s">
        <v>215</v>
      </c>
      <c r="D2" s="417"/>
      <c r="E2" s="417"/>
      <c r="F2" s="417"/>
      <c r="G2" s="417"/>
    </row>
    <row r="3" spans="3:7" ht="18.75">
      <c r="C3" s="437" t="s">
        <v>216</v>
      </c>
      <c r="D3" s="417"/>
      <c r="E3" s="417"/>
      <c r="F3" s="417"/>
      <c r="G3" s="417"/>
    </row>
    <row r="4" spans="3:7" ht="18.75">
      <c r="C4" s="437" t="s">
        <v>693</v>
      </c>
      <c r="D4" s="417"/>
      <c r="E4" s="417"/>
      <c r="F4" s="417"/>
      <c r="G4" s="417"/>
    </row>
    <row r="5" spans="1:7" ht="18.75" hidden="1">
      <c r="A5" s="3"/>
      <c r="B5" s="3"/>
      <c r="C5" s="15"/>
      <c r="D5" s="7"/>
      <c r="E5" s="7"/>
      <c r="F5" s="27"/>
      <c r="G5" s="27"/>
    </row>
    <row r="6" spans="1:7" ht="18.75">
      <c r="A6" s="3"/>
      <c r="B6" s="3"/>
      <c r="C6" s="15"/>
      <c r="D6" s="7"/>
      <c r="E6" s="7"/>
      <c r="F6" s="27"/>
      <c r="G6" s="27"/>
    </row>
    <row r="7" spans="1:7" ht="18.75" customHeight="1" hidden="1">
      <c r="A7" s="3"/>
      <c r="B7" s="3"/>
      <c r="C7" s="435" t="s">
        <v>214</v>
      </c>
      <c r="D7" s="436"/>
      <c r="E7" s="436"/>
      <c r="F7" s="436"/>
      <c r="G7" s="436"/>
    </row>
    <row r="8" spans="1:7" ht="18.75" hidden="1">
      <c r="A8" s="3"/>
      <c r="B8" s="3"/>
      <c r="C8" s="416" t="s">
        <v>215</v>
      </c>
      <c r="D8" s="417"/>
      <c r="E8" s="417"/>
      <c r="F8" s="417"/>
      <c r="G8" s="417"/>
    </row>
    <row r="9" spans="1:7" ht="18.75" hidden="1">
      <c r="A9" s="3"/>
      <c r="B9" s="3"/>
      <c r="C9" s="437" t="s">
        <v>216</v>
      </c>
      <c r="D9" s="417"/>
      <c r="E9" s="417"/>
      <c r="F9" s="417"/>
      <c r="G9" s="417"/>
    </row>
    <row r="10" spans="1:7" ht="18.75" hidden="1">
      <c r="A10" s="3"/>
      <c r="B10" s="3"/>
      <c r="C10" s="437" t="s">
        <v>648</v>
      </c>
      <c r="D10" s="417"/>
      <c r="E10" s="417"/>
      <c r="F10" s="417"/>
      <c r="G10" s="417"/>
    </row>
    <row r="11" spans="1:7" ht="18.75">
      <c r="A11" s="3"/>
      <c r="B11" s="3"/>
      <c r="C11" s="15"/>
      <c r="D11" s="7"/>
      <c r="E11" s="7"/>
      <c r="F11" s="27"/>
      <c r="G11" s="27"/>
    </row>
    <row r="12" spans="1:7" ht="90" customHeight="1">
      <c r="A12" s="214" t="s">
        <v>213</v>
      </c>
      <c r="B12" s="446" t="s">
        <v>667</v>
      </c>
      <c r="C12" s="447"/>
      <c r="D12" s="447"/>
      <c r="E12" s="447"/>
      <c r="F12" s="447"/>
      <c r="G12" s="447"/>
    </row>
    <row r="13" spans="1:7" ht="15" customHeight="1" hidden="1">
      <c r="A13" s="55"/>
      <c r="B13" s="55"/>
      <c r="C13" s="46"/>
      <c r="D13" s="46"/>
      <c r="E13" s="46"/>
      <c r="F13" s="46"/>
      <c r="G13" s="46"/>
    </row>
    <row r="14" spans="1:7" ht="18.75">
      <c r="A14" s="3"/>
      <c r="B14" s="3"/>
      <c r="C14" s="16"/>
      <c r="D14" s="8"/>
      <c r="E14" s="3"/>
      <c r="F14" s="444" t="s">
        <v>357</v>
      </c>
      <c r="G14" s="445"/>
    </row>
    <row r="15" spans="1:7" ht="21" customHeight="1">
      <c r="A15" s="448" t="s">
        <v>348</v>
      </c>
      <c r="B15" s="448" t="s">
        <v>307</v>
      </c>
      <c r="C15" s="450" t="s">
        <v>334</v>
      </c>
      <c r="D15" s="217" t="s">
        <v>303</v>
      </c>
      <c r="E15" s="451" t="s">
        <v>143</v>
      </c>
      <c r="F15" s="452" t="s">
        <v>144</v>
      </c>
      <c r="G15" s="442" t="s">
        <v>292</v>
      </c>
    </row>
    <row r="16" spans="1:7" ht="15" customHeight="1">
      <c r="A16" s="449"/>
      <c r="B16" s="449"/>
      <c r="C16" s="449"/>
      <c r="D16" s="216"/>
      <c r="E16" s="443"/>
      <c r="F16" s="443"/>
      <c r="G16" s="443"/>
    </row>
    <row r="17" spans="1:8" ht="18.75">
      <c r="A17" s="39">
        <v>1</v>
      </c>
      <c r="B17" s="39">
        <v>1</v>
      </c>
      <c r="C17" s="49">
        <v>2</v>
      </c>
      <c r="D17" s="9" t="s">
        <v>330</v>
      </c>
      <c r="E17" s="9" t="s">
        <v>328</v>
      </c>
      <c r="F17" s="32">
        <v>4</v>
      </c>
      <c r="G17" s="32">
        <v>5</v>
      </c>
      <c r="H17" s="58"/>
    </row>
    <row r="18" spans="1:8" ht="22.5" customHeight="1">
      <c r="A18" s="39"/>
      <c r="B18" s="39"/>
      <c r="C18" s="290" t="s">
        <v>217</v>
      </c>
      <c r="D18" s="291"/>
      <c r="E18" s="291"/>
      <c r="F18" s="292"/>
      <c r="G18" s="344">
        <f>G19+G44+G58+G63+G76+G85+G91+G96+G131+G155+G160</f>
        <v>12018.300000000001</v>
      </c>
      <c r="H18" s="58"/>
    </row>
    <row r="19" spans="1:8" ht="39.75" customHeight="1">
      <c r="A19" s="39"/>
      <c r="B19" s="170" t="s">
        <v>174</v>
      </c>
      <c r="C19" s="282" t="s">
        <v>90</v>
      </c>
      <c r="D19" s="240"/>
      <c r="E19" s="254" t="s">
        <v>459</v>
      </c>
      <c r="F19" s="249"/>
      <c r="G19" s="344">
        <f>G20</f>
        <v>4975.8</v>
      </c>
      <c r="H19" s="58"/>
    </row>
    <row r="20" spans="1:8" ht="18.75" customHeight="1">
      <c r="A20" s="39"/>
      <c r="B20" s="219"/>
      <c r="C20" s="402" t="s">
        <v>597</v>
      </c>
      <c r="D20" s="242"/>
      <c r="E20" s="242" t="s">
        <v>460</v>
      </c>
      <c r="F20" s="250"/>
      <c r="G20" s="255">
        <f>G21+G34+G37</f>
        <v>4975.8</v>
      </c>
      <c r="H20" s="58"/>
    </row>
    <row r="21" spans="1:8" ht="18.75" customHeight="1">
      <c r="A21" s="39"/>
      <c r="B21" s="219"/>
      <c r="C21" s="232" t="s">
        <v>485</v>
      </c>
      <c r="D21" s="242"/>
      <c r="E21" s="242" t="s">
        <v>461</v>
      </c>
      <c r="F21" s="250"/>
      <c r="G21" s="255">
        <f>G22+G32+G26+G28+G30</f>
        <v>4743.7</v>
      </c>
      <c r="H21" s="58"/>
    </row>
    <row r="22" spans="1:8" ht="56.25">
      <c r="A22" s="39"/>
      <c r="B22" s="209"/>
      <c r="C22" s="232" t="s">
        <v>259</v>
      </c>
      <c r="D22" s="242"/>
      <c r="E22" s="242" t="s">
        <v>462</v>
      </c>
      <c r="F22" s="250"/>
      <c r="G22" s="255">
        <f>G23+G24+G25</f>
        <v>1945.3999999999999</v>
      </c>
      <c r="H22" s="58"/>
    </row>
    <row r="23" spans="1:8" ht="58.5" customHeight="1">
      <c r="A23" s="39"/>
      <c r="B23" s="209"/>
      <c r="C23" s="232" t="s">
        <v>188</v>
      </c>
      <c r="D23" s="242"/>
      <c r="E23" s="242" t="s">
        <v>462</v>
      </c>
      <c r="F23" s="250">
        <v>100</v>
      </c>
      <c r="G23" s="255">
        <f>'прил 6 (ведомст.)'!J213</f>
        <v>1309</v>
      </c>
      <c r="H23" s="58"/>
    </row>
    <row r="24" spans="1:8" ht="35.25" customHeight="1">
      <c r="A24" s="39"/>
      <c r="B24" s="209"/>
      <c r="C24" s="402" t="s">
        <v>544</v>
      </c>
      <c r="D24" s="242"/>
      <c r="E24" s="242" t="s">
        <v>462</v>
      </c>
      <c r="F24" s="250">
        <v>200</v>
      </c>
      <c r="G24" s="255">
        <f>'прил 6 (ведомст.)'!J214</f>
        <v>624.6</v>
      </c>
      <c r="H24" s="58"/>
    </row>
    <row r="25" spans="1:8" ht="18.75">
      <c r="A25" s="39"/>
      <c r="B25" s="209"/>
      <c r="C25" s="232" t="s">
        <v>193</v>
      </c>
      <c r="D25" s="242"/>
      <c r="E25" s="242" t="s">
        <v>462</v>
      </c>
      <c r="F25" s="250">
        <v>800</v>
      </c>
      <c r="G25" s="255">
        <f>'прил 6 (ведомст.)'!J215</f>
        <v>11.8</v>
      </c>
      <c r="H25" s="58"/>
    </row>
    <row r="26" spans="1:8" ht="18.75" hidden="1">
      <c r="A26" s="39"/>
      <c r="B26" s="209"/>
      <c r="C26" s="232" t="s">
        <v>260</v>
      </c>
      <c r="D26" s="242"/>
      <c r="E26" s="242" t="s">
        <v>463</v>
      </c>
      <c r="F26" s="250"/>
      <c r="G26" s="255">
        <f>G27</f>
        <v>0</v>
      </c>
      <c r="H26" s="58"/>
    </row>
    <row r="27" spans="1:8" ht="37.5" hidden="1">
      <c r="A27" s="39"/>
      <c r="B27" s="209"/>
      <c r="C27" s="232" t="s">
        <v>544</v>
      </c>
      <c r="D27" s="242"/>
      <c r="E27" s="242" t="s">
        <v>463</v>
      </c>
      <c r="F27" s="250">
        <v>200</v>
      </c>
      <c r="G27" s="255">
        <f>'прил 6 (ведомст.)'!J217</f>
        <v>0</v>
      </c>
      <c r="H27" s="58"/>
    </row>
    <row r="28" spans="1:8" ht="37.5" hidden="1">
      <c r="A28" s="39"/>
      <c r="B28" s="209"/>
      <c r="C28" s="232" t="s">
        <v>686</v>
      </c>
      <c r="D28" s="242"/>
      <c r="E28" s="242" t="s">
        <v>643</v>
      </c>
      <c r="F28" s="250"/>
      <c r="G28" s="255">
        <f>G29</f>
        <v>0</v>
      </c>
      <c r="H28" s="58"/>
    </row>
    <row r="29" spans="1:8" ht="75" hidden="1">
      <c r="A29" s="39"/>
      <c r="B29" s="209"/>
      <c r="C29" s="232" t="s">
        <v>188</v>
      </c>
      <c r="D29" s="242"/>
      <c r="E29" s="242" t="s">
        <v>643</v>
      </c>
      <c r="F29" s="250">
        <v>100</v>
      </c>
      <c r="G29" s="255">
        <f>'прил 6 (ведомст.)'!J219</f>
        <v>0</v>
      </c>
      <c r="H29" s="58"/>
    </row>
    <row r="30" spans="1:8" ht="38.25" customHeight="1">
      <c r="A30" s="39"/>
      <c r="B30" s="209"/>
      <c r="C30" s="232" t="s">
        <v>686</v>
      </c>
      <c r="D30" s="242"/>
      <c r="E30" s="242" t="s">
        <v>644</v>
      </c>
      <c r="F30" s="250"/>
      <c r="G30" s="255">
        <f>G31</f>
        <v>2798.3</v>
      </c>
      <c r="H30" s="58"/>
    </row>
    <row r="31" spans="1:8" ht="75">
      <c r="A31" s="39"/>
      <c r="B31" s="209"/>
      <c r="C31" s="232" t="s">
        <v>188</v>
      </c>
      <c r="D31" s="242"/>
      <c r="E31" s="242" t="s">
        <v>644</v>
      </c>
      <c r="F31" s="250">
        <v>100</v>
      </c>
      <c r="G31" s="255">
        <f>'прил 6 (ведомст.)'!J221</f>
        <v>2798.3</v>
      </c>
      <c r="H31" s="58"/>
    </row>
    <row r="32" spans="1:8" ht="24.75" customHeight="1" hidden="1">
      <c r="A32" s="39"/>
      <c r="B32" s="209"/>
      <c r="C32" s="232" t="s">
        <v>261</v>
      </c>
      <c r="D32" s="242"/>
      <c r="E32" s="242" t="s">
        <v>464</v>
      </c>
      <c r="F32" s="250"/>
      <c r="G32" s="255">
        <f>G33</f>
        <v>0</v>
      </c>
      <c r="H32" s="58"/>
    </row>
    <row r="33" spans="1:8" s="4" customFormat="1" ht="77.25" customHeight="1" hidden="1">
      <c r="A33" s="43">
        <v>1</v>
      </c>
      <c r="B33" s="200"/>
      <c r="C33" s="253" t="s">
        <v>188</v>
      </c>
      <c r="D33" s="242"/>
      <c r="E33" s="242" t="s">
        <v>464</v>
      </c>
      <c r="F33" s="250">
        <v>100</v>
      </c>
      <c r="G33" s="253">
        <f>'прил 6 (ведомст.)'!J223</f>
        <v>0</v>
      </c>
      <c r="H33" s="58"/>
    </row>
    <row r="34" spans="1:8" s="4" customFormat="1" ht="37.5" customHeight="1">
      <c r="A34" s="43"/>
      <c r="B34" s="200"/>
      <c r="C34" s="253" t="s">
        <v>487</v>
      </c>
      <c r="D34" s="242"/>
      <c r="E34" s="242" t="s">
        <v>486</v>
      </c>
      <c r="F34" s="250"/>
      <c r="G34" s="253">
        <f>G35</f>
        <v>172.1</v>
      </c>
      <c r="H34" s="58"/>
    </row>
    <row r="35" spans="1:8" s="4" customFormat="1" ht="18.75" customHeight="1">
      <c r="A35" s="43"/>
      <c r="B35" s="205"/>
      <c r="C35" s="232" t="s">
        <v>261</v>
      </c>
      <c r="D35" s="242"/>
      <c r="E35" s="242" t="s">
        <v>488</v>
      </c>
      <c r="F35" s="242"/>
      <c r="G35" s="253">
        <f>G36</f>
        <v>172.1</v>
      </c>
      <c r="H35" s="58"/>
    </row>
    <row r="36" spans="1:8" s="4" customFormat="1" ht="39.75" customHeight="1">
      <c r="A36" s="43"/>
      <c r="B36" s="200"/>
      <c r="C36" s="232" t="s">
        <v>544</v>
      </c>
      <c r="D36" s="242"/>
      <c r="E36" s="242" t="s">
        <v>488</v>
      </c>
      <c r="F36" s="242" t="s">
        <v>190</v>
      </c>
      <c r="G36" s="253">
        <f>'прил 6 (ведомст.)'!J226</f>
        <v>172.1</v>
      </c>
      <c r="H36" s="58"/>
    </row>
    <row r="37" spans="1:8" ht="39" customHeight="1">
      <c r="A37" s="43"/>
      <c r="B37" s="200"/>
      <c r="C37" s="232" t="s">
        <v>490</v>
      </c>
      <c r="D37" s="242" t="s">
        <v>335</v>
      </c>
      <c r="E37" s="242" t="s">
        <v>489</v>
      </c>
      <c r="F37" s="242"/>
      <c r="G37" s="253">
        <f>G38</f>
        <v>60</v>
      </c>
      <c r="H37" s="58"/>
    </row>
    <row r="38" spans="1:8" ht="36.75" customHeight="1">
      <c r="A38" s="43"/>
      <c r="B38" s="200"/>
      <c r="C38" s="234" t="s">
        <v>576</v>
      </c>
      <c r="D38" s="242" t="s">
        <v>323</v>
      </c>
      <c r="E38" s="242" t="s">
        <v>491</v>
      </c>
      <c r="F38" s="242"/>
      <c r="G38" s="253">
        <f>G39</f>
        <v>60</v>
      </c>
      <c r="H38" s="58"/>
    </row>
    <row r="39" spans="1:8" ht="18" customHeight="1">
      <c r="A39" s="43"/>
      <c r="B39" s="200"/>
      <c r="C39" s="253" t="s">
        <v>195</v>
      </c>
      <c r="D39" s="242"/>
      <c r="E39" s="242" t="s">
        <v>491</v>
      </c>
      <c r="F39" s="242" t="s">
        <v>194</v>
      </c>
      <c r="G39" s="253">
        <f>'прил 6 (ведомст.)'!J229</f>
        <v>60</v>
      </c>
      <c r="H39" s="58"/>
    </row>
    <row r="40" spans="1:8" ht="22.5" customHeight="1" hidden="1">
      <c r="A40" s="43"/>
      <c r="B40" s="200"/>
      <c r="C40" s="235" t="s">
        <v>263</v>
      </c>
      <c r="D40" s="242"/>
      <c r="E40" s="242" t="s">
        <v>262</v>
      </c>
      <c r="F40" s="242"/>
      <c r="G40" s="253">
        <f>G41</f>
        <v>0</v>
      </c>
      <c r="H40" s="58"/>
    </row>
    <row r="41" spans="1:8" s="4" customFormat="1" ht="59.25" customHeight="1" hidden="1">
      <c r="A41" s="44"/>
      <c r="B41" s="68"/>
      <c r="C41" s="279" t="s">
        <v>259</v>
      </c>
      <c r="D41" s="242"/>
      <c r="E41" s="242" t="s">
        <v>264</v>
      </c>
      <c r="F41" s="244"/>
      <c r="G41" s="253">
        <f>G42+G43</f>
        <v>0</v>
      </c>
      <c r="H41" s="58"/>
    </row>
    <row r="42" spans="1:8" ht="39" customHeight="1" hidden="1">
      <c r="A42" s="44"/>
      <c r="B42" s="68"/>
      <c r="C42" s="253" t="s">
        <v>188</v>
      </c>
      <c r="D42" s="242" t="s">
        <v>335</v>
      </c>
      <c r="E42" s="242" t="s">
        <v>264</v>
      </c>
      <c r="F42" s="244" t="s">
        <v>189</v>
      </c>
      <c r="G42" s="253">
        <f>'прил 6 (ведомст.)'!J234</f>
        <v>0</v>
      </c>
      <c r="H42" s="58"/>
    </row>
    <row r="43" spans="1:8" s="4" customFormat="1" ht="22.5" customHeight="1" hidden="1">
      <c r="A43" s="44"/>
      <c r="B43" s="68"/>
      <c r="C43" s="232" t="s">
        <v>191</v>
      </c>
      <c r="D43" s="242" t="s">
        <v>351</v>
      </c>
      <c r="E43" s="242" t="s">
        <v>264</v>
      </c>
      <c r="F43" s="244" t="s">
        <v>190</v>
      </c>
      <c r="G43" s="253">
        <f>'прил 6 (ведомст.)'!J235</f>
        <v>0</v>
      </c>
      <c r="H43" s="58"/>
    </row>
    <row r="44" spans="1:8" s="4" customFormat="1" ht="39" customHeight="1">
      <c r="A44" s="44"/>
      <c r="B44" s="86" t="s">
        <v>177</v>
      </c>
      <c r="C44" s="281" t="s">
        <v>91</v>
      </c>
      <c r="D44" s="242"/>
      <c r="E44" s="254" t="s">
        <v>465</v>
      </c>
      <c r="F44" s="244"/>
      <c r="G44" s="256">
        <f>G45</f>
        <v>7.5</v>
      </c>
      <c r="H44" s="58"/>
    </row>
    <row r="45" spans="1:9" s="4" customFormat="1" ht="20.25" customHeight="1">
      <c r="A45" s="44"/>
      <c r="B45" s="68"/>
      <c r="C45" s="232" t="s">
        <v>597</v>
      </c>
      <c r="D45" s="242"/>
      <c r="E45" s="242" t="s">
        <v>466</v>
      </c>
      <c r="F45" s="244"/>
      <c r="G45" s="257">
        <f>G46</f>
        <v>7.5</v>
      </c>
      <c r="H45" s="58"/>
      <c r="I45" s="58"/>
    </row>
    <row r="46" spans="1:9" s="4" customFormat="1" ht="36" customHeight="1">
      <c r="A46" s="44"/>
      <c r="B46" s="68"/>
      <c r="C46" s="232" t="s">
        <v>663</v>
      </c>
      <c r="D46" s="242"/>
      <c r="E46" s="242" t="s">
        <v>492</v>
      </c>
      <c r="F46" s="244"/>
      <c r="G46" s="257">
        <f>G47</f>
        <v>7.5</v>
      </c>
      <c r="H46" s="58"/>
      <c r="I46" s="58"/>
    </row>
    <row r="47" spans="1:8" s="4" customFormat="1" ht="39" customHeight="1">
      <c r="A47" s="44"/>
      <c r="B47" s="231"/>
      <c r="C47" s="280" t="s">
        <v>265</v>
      </c>
      <c r="D47" s="242"/>
      <c r="E47" s="242" t="s">
        <v>493</v>
      </c>
      <c r="F47" s="244"/>
      <c r="G47" s="257">
        <f>G48</f>
        <v>7.5</v>
      </c>
      <c r="H47" s="58"/>
    </row>
    <row r="48" spans="1:8" ht="38.25" customHeight="1">
      <c r="A48" s="44"/>
      <c r="B48" s="231"/>
      <c r="C48" s="232" t="s">
        <v>544</v>
      </c>
      <c r="D48" s="242"/>
      <c r="E48" s="242" t="s">
        <v>493</v>
      </c>
      <c r="F48" s="244" t="s">
        <v>190</v>
      </c>
      <c r="G48" s="253">
        <f>'прил 6 (ведомст.)'!J271</f>
        <v>7.5</v>
      </c>
      <c r="H48" s="58"/>
    </row>
    <row r="49" spans="1:8" s="4" customFormat="1" ht="18.75" hidden="1">
      <c r="A49" s="44"/>
      <c r="B49" s="68"/>
      <c r="C49" s="232"/>
      <c r="D49" s="242"/>
      <c r="E49" s="242"/>
      <c r="F49" s="244"/>
      <c r="G49" s="253"/>
      <c r="H49" s="58"/>
    </row>
    <row r="50" spans="1:8" s="4" customFormat="1" ht="22.5" customHeight="1" hidden="1">
      <c r="A50" s="44"/>
      <c r="B50" s="68"/>
      <c r="C50" s="253"/>
      <c r="D50" s="242"/>
      <c r="E50" s="242"/>
      <c r="F50" s="244"/>
      <c r="G50" s="253"/>
      <c r="H50" s="58"/>
    </row>
    <row r="51" spans="1:8" ht="37.5" customHeight="1" hidden="1">
      <c r="A51" s="44"/>
      <c r="B51" s="68"/>
      <c r="C51" s="253"/>
      <c r="D51" s="242"/>
      <c r="E51" s="242"/>
      <c r="F51" s="244"/>
      <c r="G51" s="253"/>
      <c r="H51" s="58"/>
    </row>
    <row r="52" spans="1:8" ht="20.25" customHeight="1" hidden="1">
      <c r="A52" s="44"/>
      <c r="B52" s="68"/>
      <c r="C52" s="253"/>
      <c r="D52" s="242"/>
      <c r="E52" s="242"/>
      <c r="F52" s="244"/>
      <c r="G52" s="253"/>
      <c r="H52" s="58"/>
    </row>
    <row r="53" spans="1:8" ht="16.5" customHeight="1" hidden="1">
      <c r="A53" s="44"/>
      <c r="B53" s="68"/>
      <c r="C53" s="253"/>
      <c r="D53" s="242"/>
      <c r="E53" s="242"/>
      <c r="F53" s="244"/>
      <c r="G53" s="253"/>
      <c r="H53" s="58"/>
    </row>
    <row r="54" spans="1:8" ht="19.5" customHeight="1" hidden="1">
      <c r="A54" s="44"/>
      <c r="B54" s="68"/>
      <c r="C54" s="283"/>
      <c r="D54" s="242"/>
      <c r="E54" s="242"/>
      <c r="F54" s="244"/>
      <c r="G54" s="258"/>
      <c r="H54" s="58"/>
    </row>
    <row r="55" spans="1:8" ht="17.25" customHeight="1" hidden="1">
      <c r="A55" s="44"/>
      <c r="B55" s="68"/>
      <c r="C55" s="234"/>
      <c r="D55" s="242"/>
      <c r="E55" s="242"/>
      <c r="F55" s="244"/>
      <c r="G55" s="258"/>
      <c r="H55" s="58"/>
    </row>
    <row r="56" spans="1:8" ht="18.75" customHeight="1" hidden="1">
      <c r="A56" s="44"/>
      <c r="B56" s="68"/>
      <c r="C56" s="234"/>
      <c r="D56" s="242"/>
      <c r="E56" s="242"/>
      <c r="F56" s="244"/>
      <c r="G56" s="258"/>
      <c r="H56" s="58"/>
    </row>
    <row r="57" spans="1:8" ht="0.75" customHeight="1" hidden="1">
      <c r="A57" s="44"/>
      <c r="B57" s="68"/>
      <c r="C57" s="232"/>
      <c r="D57" s="242"/>
      <c r="E57" s="242"/>
      <c r="F57" s="244"/>
      <c r="G57" s="258"/>
      <c r="H57" s="58"/>
    </row>
    <row r="58" spans="1:8" ht="37.5" customHeight="1">
      <c r="A58" s="44"/>
      <c r="B58" s="86" t="s">
        <v>178</v>
      </c>
      <c r="C58" s="281" t="s">
        <v>92</v>
      </c>
      <c r="D58" s="242"/>
      <c r="E58" s="254" t="s">
        <v>467</v>
      </c>
      <c r="F58" s="244"/>
      <c r="G58" s="259">
        <f>G59</f>
        <v>1</v>
      </c>
      <c r="H58" s="58"/>
    </row>
    <row r="59" spans="1:8" ht="18.75" customHeight="1">
      <c r="A59" s="44"/>
      <c r="B59" s="68"/>
      <c r="C59" s="232" t="s">
        <v>597</v>
      </c>
      <c r="D59" s="242"/>
      <c r="E59" s="242" t="s">
        <v>468</v>
      </c>
      <c r="F59" s="242"/>
      <c r="G59" s="258">
        <f>G60</f>
        <v>1</v>
      </c>
      <c r="H59" s="58"/>
    </row>
    <row r="60" spans="1:8" ht="36" customHeight="1">
      <c r="A60" s="44"/>
      <c r="B60" s="68"/>
      <c r="C60" s="234" t="s">
        <v>495</v>
      </c>
      <c r="D60" s="242"/>
      <c r="E60" s="242" t="s">
        <v>494</v>
      </c>
      <c r="F60" s="242"/>
      <c r="G60" s="258">
        <f>G61</f>
        <v>1</v>
      </c>
      <c r="H60" s="58"/>
    </row>
    <row r="61" spans="1:8" ht="18.75" customHeight="1">
      <c r="A61" s="44"/>
      <c r="B61" s="68"/>
      <c r="C61" s="234" t="s">
        <v>258</v>
      </c>
      <c r="D61" s="242"/>
      <c r="E61" s="242" t="s">
        <v>496</v>
      </c>
      <c r="F61" s="244"/>
      <c r="G61" s="260">
        <f>G62</f>
        <v>1</v>
      </c>
      <c r="H61" s="58"/>
    </row>
    <row r="62" spans="1:8" ht="37.5" customHeight="1">
      <c r="A62" s="44"/>
      <c r="B62" s="68"/>
      <c r="C62" s="232" t="s">
        <v>544</v>
      </c>
      <c r="D62" s="242"/>
      <c r="E62" s="242" t="s">
        <v>496</v>
      </c>
      <c r="F62" s="244" t="s">
        <v>190</v>
      </c>
      <c r="G62" s="258">
        <f>'прил 6 (ведомст.)'!J202</f>
        <v>1</v>
      </c>
      <c r="H62" s="58"/>
    </row>
    <row r="63" spans="1:8" ht="39.75" customHeight="1">
      <c r="A63" s="44"/>
      <c r="B63" s="86" t="s">
        <v>218</v>
      </c>
      <c r="C63" s="281" t="s">
        <v>93</v>
      </c>
      <c r="D63" s="242"/>
      <c r="E63" s="254" t="s">
        <v>469</v>
      </c>
      <c r="F63" s="244"/>
      <c r="G63" s="259">
        <f>G64</f>
        <v>62.8</v>
      </c>
      <c r="H63" s="58"/>
    </row>
    <row r="64" spans="1:8" ht="19.5" customHeight="1">
      <c r="A64" s="44"/>
      <c r="B64" s="68"/>
      <c r="C64" s="232" t="s">
        <v>597</v>
      </c>
      <c r="D64" s="242"/>
      <c r="E64" s="242" t="s">
        <v>470</v>
      </c>
      <c r="F64" s="244"/>
      <c r="G64" s="258">
        <f>G65+G73+G70</f>
        <v>62.8</v>
      </c>
      <c r="H64" s="58"/>
    </row>
    <row r="65" spans="1:8" ht="39.75" customHeight="1">
      <c r="A65" s="44"/>
      <c r="B65" s="68"/>
      <c r="C65" s="235" t="s">
        <v>497</v>
      </c>
      <c r="D65" s="242"/>
      <c r="E65" s="242" t="s">
        <v>471</v>
      </c>
      <c r="F65" s="244"/>
      <c r="G65" s="258">
        <f>G66+G68</f>
        <v>8.6</v>
      </c>
      <c r="H65" s="58"/>
    </row>
    <row r="66" spans="1:8" ht="60" customHeight="1" hidden="1">
      <c r="A66" s="44"/>
      <c r="B66" s="68"/>
      <c r="C66" s="235" t="s">
        <v>23</v>
      </c>
      <c r="D66" s="242"/>
      <c r="E66" s="242" t="s">
        <v>472</v>
      </c>
      <c r="F66" s="244"/>
      <c r="G66" s="258">
        <f>G67</f>
        <v>0</v>
      </c>
      <c r="H66" s="58"/>
    </row>
    <row r="67" spans="1:8" ht="37.5" customHeight="1" hidden="1">
      <c r="A67" s="44"/>
      <c r="B67" s="68"/>
      <c r="C67" s="232" t="s">
        <v>544</v>
      </c>
      <c r="D67" s="242"/>
      <c r="E67" s="242" t="s">
        <v>472</v>
      </c>
      <c r="F67" s="244" t="s">
        <v>190</v>
      </c>
      <c r="G67" s="396">
        <f>'прил 6 (ведомст.)'!J104</f>
        <v>0</v>
      </c>
      <c r="H67" s="58"/>
    </row>
    <row r="68" spans="1:8" ht="79.5" customHeight="1">
      <c r="A68" s="44"/>
      <c r="B68" s="68"/>
      <c r="C68" s="268" t="s">
        <v>559</v>
      </c>
      <c r="D68" s="242"/>
      <c r="E68" s="242" t="s">
        <v>558</v>
      </c>
      <c r="F68" s="244"/>
      <c r="G68" s="396">
        <f>G69</f>
        <v>8.6</v>
      </c>
      <c r="H68" s="58"/>
    </row>
    <row r="69" spans="1:8" ht="37.5" customHeight="1">
      <c r="A69" s="44"/>
      <c r="B69" s="68"/>
      <c r="C69" s="232" t="s">
        <v>544</v>
      </c>
      <c r="D69" s="242"/>
      <c r="E69" s="242" t="s">
        <v>558</v>
      </c>
      <c r="F69" s="244" t="s">
        <v>190</v>
      </c>
      <c r="G69" s="396">
        <f>'прил 6 (ведомст.)'!J106</f>
        <v>8.6</v>
      </c>
      <c r="H69" s="58"/>
    </row>
    <row r="70" spans="1:8" ht="19.5" customHeight="1">
      <c r="A70" s="44"/>
      <c r="B70" s="68"/>
      <c r="C70" s="232" t="s">
        <v>564</v>
      </c>
      <c r="D70" s="242"/>
      <c r="E70" s="242" t="s">
        <v>563</v>
      </c>
      <c r="F70" s="244"/>
      <c r="G70" s="396">
        <f>G71</f>
        <v>27.8</v>
      </c>
      <c r="H70" s="58"/>
    </row>
    <row r="71" spans="1:8" ht="60" customHeight="1">
      <c r="A71" s="44"/>
      <c r="B71" s="68"/>
      <c r="C71" s="268" t="s">
        <v>570</v>
      </c>
      <c r="D71" s="242"/>
      <c r="E71" s="242" t="s">
        <v>565</v>
      </c>
      <c r="F71" s="244"/>
      <c r="G71" s="396">
        <f>G72</f>
        <v>27.8</v>
      </c>
      <c r="H71" s="58"/>
    </row>
    <row r="72" spans="1:8" ht="40.5" customHeight="1">
      <c r="A72" s="44"/>
      <c r="B72" s="68"/>
      <c r="C72" s="232" t="s">
        <v>544</v>
      </c>
      <c r="D72" s="242"/>
      <c r="E72" s="242" t="s">
        <v>565</v>
      </c>
      <c r="F72" s="244" t="s">
        <v>190</v>
      </c>
      <c r="G72" s="396">
        <f>'прил 6 (ведомст.)'!J119</f>
        <v>27.8</v>
      </c>
      <c r="H72" s="58"/>
    </row>
    <row r="73" spans="1:8" ht="19.5" customHeight="1">
      <c r="A73" s="44"/>
      <c r="B73" s="68"/>
      <c r="C73" s="235" t="s">
        <v>500</v>
      </c>
      <c r="D73" s="242"/>
      <c r="E73" s="242" t="s">
        <v>498</v>
      </c>
      <c r="F73" s="244"/>
      <c r="G73" s="396">
        <f>G74</f>
        <v>26.4</v>
      </c>
      <c r="H73" s="58"/>
    </row>
    <row r="74" spans="1:8" ht="18.75" customHeight="1">
      <c r="A74" s="44"/>
      <c r="B74" s="68"/>
      <c r="C74" s="234" t="s">
        <v>48</v>
      </c>
      <c r="D74" s="242"/>
      <c r="E74" s="242" t="s">
        <v>499</v>
      </c>
      <c r="F74" s="244"/>
      <c r="G74" s="258">
        <f>G75</f>
        <v>26.4</v>
      </c>
      <c r="H74" s="58"/>
    </row>
    <row r="75" spans="1:8" ht="38.25" customHeight="1">
      <c r="A75" s="44"/>
      <c r="B75" s="68"/>
      <c r="C75" s="232" t="s">
        <v>544</v>
      </c>
      <c r="D75" s="242"/>
      <c r="E75" s="242" t="s">
        <v>499</v>
      </c>
      <c r="F75" s="244" t="s">
        <v>190</v>
      </c>
      <c r="G75" s="258">
        <f>'прил 6 (ведомст.)'!J113</f>
        <v>26.4</v>
      </c>
      <c r="H75" s="58"/>
    </row>
    <row r="76" spans="1:8" ht="36" customHeight="1">
      <c r="A76" s="44"/>
      <c r="B76" s="86" t="s">
        <v>219</v>
      </c>
      <c r="C76" s="281" t="s">
        <v>94</v>
      </c>
      <c r="D76" s="242"/>
      <c r="E76" s="254" t="s">
        <v>473</v>
      </c>
      <c r="F76" s="244"/>
      <c r="G76" s="259">
        <f>G78</f>
        <v>20</v>
      </c>
      <c r="H76" s="58"/>
    </row>
    <row r="77" spans="1:8" ht="18.75" hidden="1">
      <c r="A77" s="44"/>
      <c r="B77" s="68"/>
      <c r="C77" s="284"/>
      <c r="D77" s="244"/>
      <c r="E77" s="242"/>
      <c r="F77" s="244"/>
      <c r="G77" s="261"/>
      <c r="H77" s="58"/>
    </row>
    <row r="78" spans="1:8" ht="18.75" customHeight="1">
      <c r="A78" s="44"/>
      <c r="B78" s="68"/>
      <c r="C78" s="232" t="s">
        <v>597</v>
      </c>
      <c r="D78" s="244"/>
      <c r="E78" s="242" t="s">
        <v>474</v>
      </c>
      <c r="F78" s="244"/>
      <c r="G78" s="261">
        <f>G79+G82</f>
        <v>20</v>
      </c>
      <c r="H78" s="58"/>
    </row>
    <row r="79" spans="1:8" ht="54" customHeight="1">
      <c r="A79" s="44"/>
      <c r="B79" s="68"/>
      <c r="C79" s="279" t="s">
        <v>501</v>
      </c>
      <c r="D79" s="244"/>
      <c r="E79" s="242" t="s">
        <v>475</v>
      </c>
      <c r="F79" s="244"/>
      <c r="G79" s="258">
        <f>G80</f>
        <v>20</v>
      </c>
      <c r="H79" s="58"/>
    </row>
    <row r="80" spans="1:8" ht="37.5">
      <c r="A80" s="44"/>
      <c r="B80" s="68"/>
      <c r="C80" s="232" t="s">
        <v>20</v>
      </c>
      <c r="D80" s="244"/>
      <c r="E80" s="242" t="s">
        <v>476</v>
      </c>
      <c r="F80" s="248"/>
      <c r="G80" s="258">
        <f>G81</f>
        <v>20</v>
      </c>
      <c r="H80" s="58"/>
    </row>
    <row r="81" spans="1:8" ht="39" customHeight="1">
      <c r="A81" s="44"/>
      <c r="B81" s="68"/>
      <c r="C81" s="232" t="s">
        <v>544</v>
      </c>
      <c r="D81" s="244"/>
      <c r="E81" s="242" t="s">
        <v>476</v>
      </c>
      <c r="F81" s="248" t="s">
        <v>190</v>
      </c>
      <c r="G81" s="258">
        <f>'прил 6 (ведомст.)'!J71</f>
        <v>20</v>
      </c>
      <c r="H81" s="58"/>
    </row>
    <row r="82" spans="1:8" ht="19.5" customHeight="1" hidden="1">
      <c r="A82" s="44"/>
      <c r="B82" s="68"/>
      <c r="C82" s="232" t="s">
        <v>591</v>
      </c>
      <c r="D82" s="244"/>
      <c r="E82" s="242" t="s">
        <v>592</v>
      </c>
      <c r="F82" s="244"/>
      <c r="G82" s="258">
        <f>G83</f>
        <v>0</v>
      </c>
      <c r="H82" s="58"/>
    </row>
    <row r="83" spans="1:8" ht="22.5" customHeight="1" hidden="1">
      <c r="A83" s="44"/>
      <c r="B83" s="68"/>
      <c r="C83" s="235" t="s">
        <v>587</v>
      </c>
      <c r="D83" s="244"/>
      <c r="E83" s="242" t="s">
        <v>593</v>
      </c>
      <c r="F83" s="244"/>
      <c r="G83" s="258">
        <f>G84</f>
        <v>0</v>
      </c>
      <c r="H83" s="58"/>
    </row>
    <row r="84" spans="1:8" ht="39.75" customHeight="1" hidden="1">
      <c r="A84" s="44"/>
      <c r="B84" s="68"/>
      <c r="C84" s="232" t="s">
        <v>544</v>
      </c>
      <c r="D84" s="244"/>
      <c r="E84" s="242" t="s">
        <v>593</v>
      </c>
      <c r="F84" s="244" t="s">
        <v>190</v>
      </c>
      <c r="G84" s="258">
        <f>'прил 6 (ведомст.)'!J74</f>
        <v>0</v>
      </c>
      <c r="H84" s="58"/>
    </row>
    <row r="85" spans="1:8" ht="36.75" customHeight="1">
      <c r="A85" s="44"/>
      <c r="B85" s="86" t="s">
        <v>220</v>
      </c>
      <c r="C85" s="281" t="s">
        <v>95</v>
      </c>
      <c r="D85" s="242"/>
      <c r="E85" s="254" t="s">
        <v>477</v>
      </c>
      <c r="F85" s="240"/>
      <c r="G85" s="262">
        <f>G86</f>
        <v>1406</v>
      </c>
      <c r="H85" s="58"/>
    </row>
    <row r="86" spans="1:8" ht="18.75" customHeight="1">
      <c r="A86" s="44"/>
      <c r="B86" s="68"/>
      <c r="C86" s="232" t="s">
        <v>597</v>
      </c>
      <c r="D86" s="242"/>
      <c r="E86" s="242" t="s">
        <v>478</v>
      </c>
      <c r="F86" s="244"/>
      <c r="G86" s="253">
        <f>G87</f>
        <v>1406</v>
      </c>
      <c r="H86" s="58"/>
    </row>
    <row r="87" spans="1:8" ht="37.5" customHeight="1">
      <c r="A87" s="44"/>
      <c r="B87" s="68"/>
      <c r="C87" s="285" t="s">
        <v>503</v>
      </c>
      <c r="D87" s="242"/>
      <c r="E87" s="242" t="s">
        <v>479</v>
      </c>
      <c r="F87" s="244"/>
      <c r="G87" s="253">
        <f>G89</f>
        <v>1406</v>
      </c>
      <c r="H87" s="58"/>
    </row>
    <row r="88" spans="1:8" ht="20.25" customHeight="1" hidden="1">
      <c r="A88" s="44"/>
      <c r="B88" s="68"/>
      <c r="C88" s="232" t="s">
        <v>191</v>
      </c>
      <c r="D88" s="242"/>
      <c r="E88" s="242" t="s">
        <v>454</v>
      </c>
      <c r="F88" s="244" t="s">
        <v>190</v>
      </c>
      <c r="G88" s="253">
        <f>'прил 6 (ведомст.)'!J128</f>
        <v>0</v>
      </c>
      <c r="H88" s="58"/>
    </row>
    <row r="89" spans="1:8" ht="54.75" customHeight="1">
      <c r="A89" s="44"/>
      <c r="B89" s="68"/>
      <c r="C89" s="285" t="s">
        <v>271</v>
      </c>
      <c r="D89" s="242"/>
      <c r="E89" s="242" t="s">
        <v>480</v>
      </c>
      <c r="F89" s="244"/>
      <c r="G89" s="253">
        <f>G90</f>
        <v>1406</v>
      </c>
      <c r="H89" s="58"/>
    </row>
    <row r="90" spans="1:8" ht="39.75" customHeight="1">
      <c r="A90" s="44"/>
      <c r="B90" s="68"/>
      <c r="C90" s="232" t="s">
        <v>544</v>
      </c>
      <c r="D90" s="242"/>
      <c r="E90" s="242" t="s">
        <v>480</v>
      </c>
      <c r="F90" s="244" t="s">
        <v>190</v>
      </c>
      <c r="G90" s="252">
        <f>'прил 6 (ведомст.)'!J130</f>
        <v>1406</v>
      </c>
      <c r="H90" s="58"/>
    </row>
    <row r="91" spans="1:8" ht="52.5" customHeight="1">
      <c r="A91" s="44"/>
      <c r="B91" s="86" t="s">
        <v>221</v>
      </c>
      <c r="C91" s="281" t="s">
        <v>100</v>
      </c>
      <c r="D91" s="242"/>
      <c r="E91" s="254" t="s">
        <v>481</v>
      </c>
      <c r="F91" s="244"/>
      <c r="G91" s="263">
        <f>G92</f>
        <v>3</v>
      </c>
      <c r="H91" s="58"/>
    </row>
    <row r="92" spans="1:8" ht="20.25" customHeight="1">
      <c r="A92" s="44"/>
      <c r="B92" s="68"/>
      <c r="C92" s="232" t="s">
        <v>597</v>
      </c>
      <c r="D92" s="242"/>
      <c r="E92" s="242" t="s">
        <v>482</v>
      </c>
      <c r="F92" s="244"/>
      <c r="G92" s="253">
        <f>G93</f>
        <v>3</v>
      </c>
      <c r="H92" s="58"/>
    </row>
    <row r="93" spans="1:8" ht="18" customHeight="1">
      <c r="A93" s="44"/>
      <c r="B93" s="68"/>
      <c r="C93" s="402" t="s">
        <v>504</v>
      </c>
      <c r="D93" s="242"/>
      <c r="E93" s="242" t="s">
        <v>483</v>
      </c>
      <c r="F93" s="244"/>
      <c r="G93" s="253">
        <f>G94</f>
        <v>3</v>
      </c>
      <c r="H93" s="58"/>
    </row>
    <row r="94" spans="1:8" ht="20.25" customHeight="1">
      <c r="A94" s="44"/>
      <c r="B94" s="68"/>
      <c r="C94" s="232" t="s">
        <v>266</v>
      </c>
      <c r="D94" s="242"/>
      <c r="E94" s="242" t="s">
        <v>484</v>
      </c>
      <c r="F94" s="244"/>
      <c r="G94" s="264">
        <f>G95</f>
        <v>3</v>
      </c>
      <c r="H94" s="58"/>
    </row>
    <row r="95" spans="1:8" ht="38.25" customHeight="1">
      <c r="A95" s="44"/>
      <c r="B95" s="86"/>
      <c r="C95" s="232" t="s">
        <v>544</v>
      </c>
      <c r="D95" s="240"/>
      <c r="E95" s="242" t="s">
        <v>484</v>
      </c>
      <c r="F95" s="244" t="s">
        <v>190</v>
      </c>
      <c r="G95" s="253">
        <f>'прил 6 (ведомст.)'!J145</f>
        <v>3</v>
      </c>
      <c r="H95" s="58"/>
    </row>
    <row r="96" spans="1:8" ht="36.75" customHeight="1">
      <c r="A96" s="44"/>
      <c r="B96" s="86" t="s">
        <v>222</v>
      </c>
      <c r="C96" s="281" t="s">
        <v>96</v>
      </c>
      <c r="D96" s="242"/>
      <c r="E96" s="254" t="s">
        <v>505</v>
      </c>
      <c r="F96" s="244"/>
      <c r="G96" s="262">
        <f>G97</f>
        <v>4673.8</v>
      </c>
      <c r="H96" s="58"/>
    </row>
    <row r="97" spans="1:8" ht="19.5" customHeight="1">
      <c r="A97" s="44"/>
      <c r="B97" s="68"/>
      <c r="C97" s="232" t="s">
        <v>597</v>
      </c>
      <c r="D97" s="242"/>
      <c r="E97" s="242" t="s">
        <v>506</v>
      </c>
      <c r="F97" s="242"/>
      <c r="G97" s="252">
        <f>G98+G101+G119+G125+G122+G116+G128</f>
        <v>4673.8</v>
      </c>
      <c r="H97" s="58"/>
    </row>
    <row r="98" spans="1:8" ht="38.25" customHeight="1">
      <c r="A98" s="44"/>
      <c r="B98" s="68"/>
      <c r="C98" s="232" t="s">
        <v>508</v>
      </c>
      <c r="D98" s="242"/>
      <c r="E98" s="242" t="s">
        <v>507</v>
      </c>
      <c r="F98" s="242"/>
      <c r="G98" s="252">
        <f>G99</f>
        <v>659.7</v>
      </c>
      <c r="H98" s="58"/>
    </row>
    <row r="99" spans="1:8" ht="18" customHeight="1">
      <c r="A99" s="44"/>
      <c r="B99" s="68"/>
      <c r="C99" s="253" t="s">
        <v>15</v>
      </c>
      <c r="D99" s="242"/>
      <c r="E99" s="242" t="s">
        <v>509</v>
      </c>
      <c r="F99" s="242"/>
      <c r="G99" s="252">
        <f>G100</f>
        <v>659.7</v>
      </c>
      <c r="H99" s="58"/>
    </row>
    <row r="100" spans="1:8" ht="73.5" customHeight="1">
      <c r="A100" s="44"/>
      <c r="B100" s="68"/>
      <c r="C100" s="253" t="s">
        <v>188</v>
      </c>
      <c r="D100" s="242"/>
      <c r="E100" s="242" t="s">
        <v>509</v>
      </c>
      <c r="F100" s="242" t="s">
        <v>189</v>
      </c>
      <c r="G100" s="252">
        <f>'прил 6 (ведомст.)'!J36</f>
        <v>659.7</v>
      </c>
      <c r="H100" s="58"/>
    </row>
    <row r="101" spans="1:8" ht="18.75" customHeight="1">
      <c r="A101" s="44"/>
      <c r="B101" s="68"/>
      <c r="C101" s="232" t="s">
        <v>16</v>
      </c>
      <c r="D101" s="242"/>
      <c r="E101" s="242" t="s">
        <v>510</v>
      </c>
      <c r="F101" s="242"/>
      <c r="G101" s="252">
        <f>G102+G108+G111+G114+G106</f>
        <v>3892</v>
      </c>
      <c r="H101" s="58"/>
    </row>
    <row r="102" spans="1:8" ht="18.75" customHeight="1">
      <c r="A102" s="44"/>
      <c r="B102" s="68"/>
      <c r="C102" s="253" t="s">
        <v>15</v>
      </c>
      <c r="D102" s="242"/>
      <c r="E102" s="242" t="s">
        <v>511</v>
      </c>
      <c r="F102" s="242"/>
      <c r="G102" s="252">
        <f>G103+G104+G105</f>
        <v>3267.7999999999997</v>
      </c>
      <c r="H102" s="58"/>
    </row>
    <row r="103" spans="1:8" ht="73.5" customHeight="1">
      <c r="A103" s="44"/>
      <c r="B103" s="68"/>
      <c r="C103" s="253" t="s">
        <v>188</v>
      </c>
      <c r="D103" s="242"/>
      <c r="E103" s="242" t="s">
        <v>511</v>
      </c>
      <c r="F103" s="242" t="s">
        <v>189</v>
      </c>
      <c r="G103" s="252">
        <f>'прил 6 (ведомст.)'!J42</f>
        <v>2804.5</v>
      </c>
      <c r="H103" s="58"/>
    </row>
    <row r="104" spans="1:8" ht="33.75" customHeight="1">
      <c r="A104" s="44"/>
      <c r="B104" s="68"/>
      <c r="C104" s="402" t="s">
        <v>544</v>
      </c>
      <c r="D104" s="242"/>
      <c r="E104" s="242" t="s">
        <v>511</v>
      </c>
      <c r="F104" s="244" t="s">
        <v>190</v>
      </c>
      <c r="G104" s="265">
        <f>'прил 6 (ведомст.)'!J43</f>
        <v>436.1</v>
      </c>
      <c r="H104" s="58"/>
    </row>
    <row r="105" spans="1:8" ht="19.5" customHeight="1">
      <c r="A105" s="44"/>
      <c r="B105" s="68"/>
      <c r="C105" s="232" t="s">
        <v>193</v>
      </c>
      <c r="D105" s="242"/>
      <c r="E105" s="242" t="s">
        <v>511</v>
      </c>
      <c r="F105" s="244" t="s">
        <v>192</v>
      </c>
      <c r="G105" s="265">
        <f>'прил 6 (ведомст.)'!J44</f>
        <v>27.2</v>
      </c>
      <c r="H105" s="58"/>
    </row>
    <row r="106" spans="1:8" ht="37.5" customHeight="1">
      <c r="A106" s="44"/>
      <c r="B106" s="68"/>
      <c r="C106" s="232" t="s">
        <v>681</v>
      </c>
      <c r="D106" s="242"/>
      <c r="E106" s="242" t="s">
        <v>577</v>
      </c>
      <c r="F106" s="244"/>
      <c r="G106" s="265">
        <f>G107</f>
        <v>334.20000000000005</v>
      </c>
      <c r="H106" s="58"/>
    </row>
    <row r="107" spans="1:8" ht="39.75" customHeight="1">
      <c r="A107" s="44"/>
      <c r="B107" s="68"/>
      <c r="C107" s="232" t="s">
        <v>544</v>
      </c>
      <c r="D107" s="242"/>
      <c r="E107" s="242" t="s">
        <v>577</v>
      </c>
      <c r="F107" s="244" t="s">
        <v>190</v>
      </c>
      <c r="G107" s="265">
        <f>'прил 6 (ведомст.)'!J80</f>
        <v>334.20000000000005</v>
      </c>
      <c r="H107" s="58"/>
    </row>
    <row r="108" spans="1:8" ht="39.75" customHeight="1">
      <c r="A108" s="44"/>
      <c r="B108" s="68"/>
      <c r="C108" s="280" t="s">
        <v>256</v>
      </c>
      <c r="D108" s="242"/>
      <c r="E108" s="242" t="s">
        <v>516</v>
      </c>
      <c r="F108" s="244"/>
      <c r="G108" s="258">
        <f>G110</f>
        <v>85.1</v>
      </c>
      <c r="H108" s="58"/>
    </row>
    <row r="109" spans="1:8" ht="37.5" hidden="1">
      <c r="A109" s="44"/>
      <c r="B109" s="68"/>
      <c r="C109" s="232" t="s">
        <v>191</v>
      </c>
      <c r="D109" s="242"/>
      <c r="E109" s="242"/>
      <c r="F109" s="244"/>
      <c r="G109" s="234"/>
      <c r="H109" s="58"/>
    </row>
    <row r="110" spans="1:8" ht="39" customHeight="1">
      <c r="A110" s="44"/>
      <c r="B110" s="68"/>
      <c r="C110" s="232" t="s">
        <v>544</v>
      </c>
      <c r="D110" s="242"/>
      <c r="E110" s="242" t="s">
        <v>516</v>
      </c>
      <c r="F110" s="244" t="s">
        <v>190</v>
      </c>
      <c r="G110" s="258">
        <f>'прил 6 (ведомст.)'!J82</f>
        <v>85.1</v>
      </c>
      <c r="H110" s="58"/>
    </row>
    <row r="111" spans="1:8" ht="34.5" customHeight="1">
      <c r="A111" s="44"/>
      <c r="B111" s="68"/>
      <c r="C111" s="284" t="s">
        <v>331</v>
      </c>
      <c r="D111" s="242"/>
      <c r="E111" s="242" t="s">
        <v>517</v>
      </c>
      <c r="F111" s="244"/>
      <c r="G111" s="258">
        <f>G112+G113</f>
        <v>201.1</v>
      </c>
      <c r="H111" s="58"/>
    </row>
    <row r="112" spans="1:8" ht="75" customHeight="1">
      <c r="A112" s="44"/>
      <c r="B112" s="68"/>
      <c r="C112" s="253" t="s">
        <v>188</v>
      </c>
      <c r="D112" s="242"/>
      <c r="E112" s="242" t="s">
        <v>517</v>
      </c>
      <c r="F112" s="244" t="s">
        <v>189</v>
      </c>
      <c r="G112" s="258">
        <f>'прил 6 (ведомст.)'!J96</f>
        <v>198.1</v>
      </c>
      <c r="H112" s="58"/>
    </row>
    <row r="113" spans="1:8" ht="36" customHeight="1">
      <c r="A113" s="44"/>
      <c r="B113" s="231"/>
      <c r="C113" s="402" t="s">
        <v>544</v>
      </c>
      <c r="D113" s="242"/>
      <c r="E113" s="242" t="s">
        <v>517</v>
      </c>
      <c r="F113" s="244" t="s">
        <v>190</v>
      </c>
      <c r="G113" s="265">
        <f>'прил 6 (ведомст.)'!J97</f>
        <v>3</v>
      </c>
      <c r="H113" s="58"/>
    </row>
    <row r="114" spans="1:8" ht="36.75" customHeight="1">
      <c r="A114" s="44"/>
      <c r="B114" s="231"/>
      <c r="C114" s="253" t="s">
        <v>249</v>
      </c>
      <c r="D114" s="242"/>
      <c r="E114" s="242" t="s">
        <v>512</v>
      </c>
      <c r="F114" s="242"/>
      <c r="G114" s="253">
        <f>G115</f>
        <v>3.8</v>
      </c>
      <c r="H114" s="58"/>
    </row>
    <row r="115" spans="1:8" ht="37.5" customHeight="1">
      <c r="A115" s="44"/>
      <c r="B115" s="68"/>
      <c r="C115" s="402" t="s">
        <v>544</v>
      </c>
      <c r="D115" s="242"/>
      <c r="E115" s="242" t="s">
        <v>512</v>
      </c>
      <c r="F115" s="242" t="s">
        <v>190</v>
      </c>
      <c r="G115" s="253">
        <f>'прил 6 (ведомст.)'!J47</f>
        <v>3.8</v>
      </c>
      <c r="H115" s="58"/>
    </row>
    <row r="116" spans="1:8" ht="22.5" customHeight="1" hidden="1">
      <c r="A116" s="44"/>
      <c r="B116" s="68"/>
      <c r="C116" s="232" t="s">
        <v>605</v>
      </c>
      <c r="D116" s="242"/>
      <c r="E116" s="242" t="s">
        <v>604</v>
      </c>
      <c r="F116" s="242"/>
      <c r="G116" s="253">
        <f>G117</f>
        <v>0</v>
      </c>
      <c r="H116" s="58"/>
    </row>
    <row r="117" spans="1:8" ht="22.5" customHeight="1" hidden="1">
      <c r="A117" s="44"/>
      <c r="B117" s="68"/>
      <c r="C117" s="232" t="s">
        <v>607</v>
      </c>
      <c r="D117" s="242"/>
      <c r="E117" s="242" t="s">
        <v>606</v>
      </c>
      <c r="F117" s="242"/>
      <c r="G117" s="253">
        <f>G118</f>
        <v>0</v>
      </c>
      <c r="H117" s="58"/>
    </row>
    <row r="118" spans="1:8" ht="22.5" customHeight="1" hidden="1">
      <c r="A118" s="44"/>
      <c r="B118" s="68"/>
      <c r="C118" s="232" t="s">
        <v>193</v>
      </c>
      <c r="D118" s="242"/>
      <c r="E118" s="242" t="s">
        <v>606</v>
      </c>
      <c r="F118" s="242" t="s">
        <v>192</v>
      </c>
      <c r="G118" s="253">
        <f>'прил 6 (ведомст.)'!J59</f>
        <v>0</v>
      </c>
      <c r="H118" s="58"/>
    </row>
    <row r="119" spans="1:8" ht="21.75" customHeight="1">
      <c r="A119" s="44"/>
      <c r="B119" s="68"/>
      <c r="C119" s="280" t="s">
        <v>514</v>
      </c>
      <c r="D119" s="242"/>
      <c r="E119" s="242" t="s">
        <v>513</v>
      </c>
      <c r="F119" s="242"/>
      <c r="G119" s="253">
        <f>G120</f>
        <v>1</v>
      </c>
      <c r="H119" s="58"/>
    </row>
    <row r="120" spans="1:8" ht="35.25" customHeight="1">
      <c r="A120" s="44"/>
      <c r="B120" s="81"/>
      <c r="C120" s="403" t="s">
        <v>49</v>
      </c>
      <c r="D120" s="240"/>
      <c r="E120" s="242" t="s">
        <v>515</v>
      </c>
      <c r="F120" s="244"/>
      <c r="G120" s="253">
        <f>G121</f>
        <v>1</v>
      </c>
      <c r="H120" s="58"/>
    </row>
    <row r="121" spans="1:8" ht="38.25" customHeight="1">
      <c r="A121" s="44"/>
      <c r="B121" s="68"/>
      <c r="C121" s="232" t="s">
        <v>544</v>
      </c>
      <c r="D121" s="242"/>
      <c r="E121" s="242" t="s">
        <v>515</v>
      </c>
      <c r="F121" s="244" t="s">
        <v>190</v>
      </c>
      <c r="G121" s="253">
        <f>'прил 6 (ведомст.)'!J86</f>
        <v>1</v>
      </c>
      <c r="H121" s="58"/>
    </row>
    <row r="122" spans="1:8" ht="38.25" customHeight="1">
      <c r="A122" s="44"/>
      <c r="B122" s="68"/>
      <c r="C122" s="232" t="s">
        <v>580</v>
      </c>
      <c r="D122" s="242"/>
      <c r="E122" s="242" t="s">
        <v>578</v>
      </c>
      <c r="F122" s="244"/>
      <c r="G122" s="253">
        <f>G123</f>
        <v>24</v>
      </c>
      <c r="H122" s="58"/>
    </row>
    <row r="123" spans="1:8" ht="16.5" customHeight="1">
      <c r="A123" s="44"/>
      <c r="B123" s="68"/>
      <c r="C123" s="404" t="s">
        <v>581</v>
      </c>
      <c r="D123" s="242"/>
      <c r="E123" s="242" t="s">
        <v>579</v>
      </c>
      <c r="F123" s="244"/>
      <c r="G123" s="253">
        <f>G124</f>
        <v>24</v>
      </c>
      <c r="H123" s="58"/>
    </row>
    <row r="124" spans="1:8" ht="38.25" customHeight="1">
      <c r="A124" s="44"/>
      <c r="B124" s="68"/>
      <c r="C124" s="232" t="s">
        <v>544</v>
      </c>
      <c r="D124" s="242"/>
      <c r="E124" s="242" t="s">
        <v>579</v>
      </c>
      <c r="F124" s="244" t="s">
        <v>190</v>
      </c>
      <c r="G124" s="253">
        <f>'прил 6 (ведомст.)'!J89+'прил 6 (ведомст.)'!J194</f>
        <v>24</v>
      </c>
      <c r="H124" s="58"/>
    </row>
    <row r="125" spans="1:8" ht="33.75" customHeight="1">
      <c r="A125" s="44"/>
      <c r="B125" s="68"/>
      <c r="C125" s="402" t="s">
        <v>561</v>
      </c>
      <c r="D125" s="242"/>
      <c r="E125" s="242" t="s">
        <v>560</v>
      </c>
      <c r="F125" s="246"/>
      <c r="G125" s="252">
        <f>G126</f>
        <v>90.3</v>
      </c>
      <c r="H125" s="58"/>
    </row>
    <row r="126" spans="1:8" ht="36.75" customHeight="1">
      <c r="A126" s="44"/>
      <c r="B126" s="68"/>
      <c r="C126" s="279" t="s">
        <v>687</v>
      </c>
      <c r="D126" s="242"/>
      <c r="E126" s="242" t="s">
        <v>562</v>
      </c>
      <c r="F126" s="242"/>
      <c r="G126" s="252">
        <f>G127</f>
        <v>90.3</v>
      </c>
      <c r="H126" s="58"/>
    </row>
    <row r="127" spans="1:8" ht="36.75" customHeight="1">
      <c r="A127" s="44"/>
      <c r="B127" s="68"/>
      <c r="C127" s="402" t="s">
        <v>544</v>
      </c>
      <c r="D127" s="242"/>
      <c r="E127" s="242" t="s">
        <v>562</v>
      </c>
      <c r="F127" s="242" t="s">
        <v>190</v>
      </c>
      <c r="G127" s="252">
        <f>'прил 6 (ведомст.)'!J150</f>
        <v>90.3</v>
      </c>
      <c r="H127" s="58"/>
    </row>
    <row r="128" spans="1:8" ht="33.75" customHeight="1">
      <c r="A128" s="44"/>
      <c r="B128" s="68"/>
      <c r="C128" s="402" t="s">
        <v>654</v>
      </c>
      <c r="D128" s="242"/>
      <c r="E128" s="242" t="s">
        <v>653</v>
      </c>
      <c r="F128" s="242"/>
      <c r="G128" s="252">
        <f>G129</f>
        <v>6.8</v>
      </c>
      <c r="H128" s="58"/>
    </row>
    <row r="129" spans="1:8" ht="33.75" customHeight="1">
      <c r="A129" s="44"/>
      <c r="B129" s="68"/>
      <c r="C129" s="402" t="s">
        <v>662</v>
      </c>
      <c r="D129" s="242"/>
      <c r="E129" s="242" t="s">
        <v>655</v>
      </c>
      <c r="F129" s="242"/>
      <c r="G129" s="252">
        <f>G130</f>
        <v>6.8</v>
      </c>
      <c r="H129" s="58"/>
    </row>
    <row r="130" spans="1:8" ht="20.25" customHeight="1">
      <c r="A130" s="44"/>
      <c r="B130" s="68"/>
      <c r="C130" s="232" t="s">
        <v>195</v>
      </c>
      <c r="D130" s="242"/>
      <c r="E130" s="242" t="s">
        <v>655</v>
      </c>
      <c r="F130" s="242" t="s">
        <v>194</v>
      </c>
      <c r="G130" s="252">
        <f>'прил 6 (ведомст.)'!J53</f>
        <v>6.8</v>
      </c>
      <c r="H130" s="58"/>
    </row>
    <row r="131" spans="1:9" ht="41.25" customHeight="1">
      <c r="A131" s="44"/>
      <c r="B131" s="86" t="s">
        <v>223</v>
      </c>
      <c r="C131" s="281" t="s">
        <v>97</v>
      </c>
      <c r="D131" s="242"/>
      <c r="E131" s="254" t="s">
        <v>518</v>
      </c>
      <c r="F131" s="244"/>
      <c r="G131" s="262">
        <f>G132</f>
        <v>823.3000000000001</v>
      </c>
      <c r="H131" s="58"/>
      <c r="I131" s="59"/>
    </row>
    <row r="132" spans="1:8" ht="24" customHeight="1">
      <c r="A132" s="44"/>
      <c r="B132" s="68"/>
      <c r="C132" s="232" t="s">
        <v>597</v>
      </c>
      <c r="D132" s="242"/>
      <c r="E132" s="242" t="s">
        <v>519</v>
      </c>
      <c r="F132" s="244"/>
      <c r="G132" s="258">
        <f>G133+G136+G140+G143+G146+G149+G152</f>
        <v>823.3000000000001</v>
      </c>
      <c r="H132" s="58"/>
    </row>
    <row r="133" spans="1:8" ht="39" customHeight="1" hidden="1">
      <c r="A133" s="44"/>
      <c r="B133" s="68"/>
      <c r="C133" s="287" t="s">
        <v>521</v>
      </c>
      <c r="D133" s="242"/>
      <c r="E133" s="242" t="s">
        <v>520</v>
      </c>
      <c r="F133" s="244"/>
      <c r="G133" s="258">
        <f>G134</f>
        <v>0</v>
      </c>
      <c r="H133" s="58"/>
    </row>
    <row r="134" spans="1:8" ht="21.75" customHeight="1" hidden="1">
      <c r="A134" s="44"/>
      <c r="B134" s="68"/>
      <c r="C134" s="287" t="s">
        <v>401</v>
      </c>
      <c r="D134" s="242"/>
      <c r="E134" s="242" t="s">
        <v>522</v>
      </c>
      <c r="F134" s="244"/>
      <c r="G134" s="258">
        <f>G135</f>
        <v>0</v>
      </c>
      <c r="H134" s="58"/>
    </row>
    <row r="135" spans="1:8" ht="37.5" customHeight="1" hidden="1">
      <c r="A135" s="44"/>
      <c r="B135" s="68"/>
      <c r="C135" s="232" t="s">
        <v>544</v>
      </c>
      <c r="D135" s="242"/>
      <c r="E135" s="242" t="s">
        <v>522</v>
      </c>
      <c r="F135" s="244" t="s">
        <v>190</v>
      </c>
      <c r="G135" s="258">
        <f>'прил 6 (ведомст.)'!J163</f>
        <v>0</v>
      </c>
      <c r="H135" s="58"/>
    </row>
    <row r="136" spans="1:8" ht="19.5" customHeight="1">
      <c r="A136" s="44"/>
      <c r="B136" s="68"/>
      <c r="C136" s="285" t="s">
        <v>524</v>
      </c>
      <c r="D136" s="242"/>
      <c r="E136" s="242" t="s">
        <v>523</v>
      </c>
      <c r="F136" s="244"/>
      <c r="G136" s="258">
        <f>G137</f>
        <v>649.9000000000001</v>
      </c>
      <c r="H136" s="58"/>
    </row>
    <row r="137" spans="1:8" ht="17.25" customHeight="1">
      <c r="A137" s="44"/>
      <c r="B137" s="68"/>
      <c r="C137" s="405" t="s">
        <v>381</v>
      </c>
      <c r="D137" s="242"/>
      <c r="E137" s="242" t="s">
        <v>525</v>
      </c>
      <c r="F137" s="244"/>
      <c r="G137" s="258">
        <f>G138+G139</f>
        <v>649.9000000000001</v>
      </c>
      <c r="H137" s="58"/>
    </row>
    <row r="138" spans="1:8" ht="39" customHeight="1">
      <c r="A138" s="44"/>
      <c r="B138" s="68"/>
      <c r="C138" s="232" t="s">
        <v>544</v>
      </c>
      <c r="D138" s="242"/>
      <c r="E138" s="242" t="s">
        <v>525</v>
      </c>
      <c r="F138" s="244" t="s">
        <v>190</v>
      </c>
      <c r="G138" s="396">
        <f>'прил 6 (ведомст.)'!J172</f>
        <v>649.9000000000001</v>
      </c>
      <c r="H138" s="58"/>
    </row>
    <row r="139" spans="1:8" ht="23.25" customHeight="1" hidden="1">
      <c r="A139" s="44"/>
      <c r="B139" s="68"/>
      <c r="C139" s="232" t="s">
        <v>193</v>
      </c>
      <c r="D139" s="242"/>
      <c r="E139" s="242" t="s">
        <v>525</v>
      </c>
      <c r="F139" s="244" t="s">
        <v>192</v>
      </c>
      <c r="G139" s="260">
        <f>'прил 6 (ведомст.)'!J173</f>
        <v>0</v>
      </c>
      <c r="H139" s="58"/>
    </row>
    <row r="140" spans="1:8" ht="18.75" customHeight="1">
      <c r="A140" s="44"/>
      <c r="B140" s="68"/>
      <c r="C140" s="402" t="s">
        <v>528</v>
      </c>
      <c r="D140" s="242"/>
      <c r="E140" s="242" t="s">
        <v>526</v>
      </c>
      <c r="F140" s="244"/>
      <c r="G140" s="260">
        <f>G141</f>
        <v>40</v>
      </c>
      <c r="H140" s="58"/>
    </row>
    <row r="141" spans="1:8" ht="18.75" customHeight="1">
      <c r="A141" s="44"/>
      <c r="B141" s="68"/>
      <c r="C141" s="402" t="s">
        <v>529</v>
      </c>
      <c r="D141" s="242"/>
      <c r="E141" s="242" t="s">
        <v>527</v>
      </c>
      <c r="F141" s="244"/>
      <c r="G141" s="260">
        <f>G142</f>
        <v>40</v>
      </c>
      <c r="H141" s="58"/>
    </row>
    <row r="142" spans="1:8" ht="36.75" customHeight="1">
      <c r="A142" s="44"/>
      <c r="B142" s="68"/>
      <c r="C142" s="402" t="s">
        <v>544</v>
      </c>
      <c r="D142" s="242"/>
      <c r="E142" s="242" t="s">
        <v>527</v>
      </c>
      <c r="F142" s="244" t="s">
        <v>190</v>
      </c>
      <c r="G142" s="396">
        <f>'прил 6 (ведомст.)'!J176</f>
        <v>40</v>
      </c>
      <c r="H142" s="58"/>
    </row>
    <row r="143" spans="1:8" ht="19.5" customHeight="1">
      <c r="A143" s="44"/>
      <c r="B143" s="68"/>
      <c r="C143" s="232" t="s">
        <v>531</v>
      </c>
      <c r="D143" s="242"/>
      <c r="E143" s="242" t="s">
        <v>530</v>
      </c>
      <c r="F143" s="244"/>
      <c r="G143" s="260">
        <f>G144</f>
        <v>96</v>
      </c>
      <c r="H143" s="58"/>
    </row>
    <row r="144" spans="1:8" s="4" customFormat="1" ht="19.5" customHeight="1">
      <c r="A144" s="44"/>
      <c r="B144" s="68"/>
      <c r="C144" s="232" t="s">
        <v>257</v>
      </c>
      <c r="D144" s="242"/>
      <c r="E144" s="242" t="s">
        <v>532</v>
      </c>
      <c r="F144" s="244"/>
      <c r="G144" s="261">
        <f>G145</f>
        <v>96</v>
      </c>
      <c r="H144" s="58"/>
    </row>
    <row r="145" spans="1:8" s="4" customFormat="1" ht="38.25" customHeight="1">
      <c r="A145" s="44"/>
      <c r="B145" s="68"/>
      <c r="C145" s="232" t="s">
        <v>544</v>
      </c>
      <c r="D145" s="242"/>
      <c r="E145" s="242" t="s">
        <v>532</v>
      </c>
      <c r="F145" s="244" t="s">
        <v>190</v>
      </c>
      <c r="G145" s="258">
        <f>'прил 6 (ведомст.)'!J179</f>
        <v>96</v>
      </c>
      <c r="H145" s="58"/>
    </row>
    <row r="146" spans="1:8" s="4" customFormat="1" ht="35.25" customHeight="1">
      <c r="A146" s="44"/>
      <c r="B146" s="68"/>
      <c r="C146" s="402" t="s">
        <v>567</v>
      </c>
      <c r="D146" s="242"/>
      <c r="E146" s="242" t="s">
        <v>566</v>
      </c>
      <c r="F146" s="244"/>
      <c r="G146" s="258">
        <f>G147</f>
        <v>17.4</v>
      </c>
      <c r="H146" s="58"/>
    </row>
    <row r="147" spans="1:8" s="4" customFormat="1" ht="132.75" customHeight="1">
      <c r="A147" s="44"/>
      <c r="B147" s="68"/>
      <c r="C147" s="268" t="s">
        <v>569</v>
      </c>
      <c r="D147" s="242"/>
      <c r="E147" s="242" t="s">
        <v>568</v>
      </c>
      <c r="F147" s="244"/>
      <c r="G147" s="258">
        <f>G148</f>
        <v>17.4</v>
      </c>
      <c r="H147" s="58"/>
    </row>
    <row r="148" spans="1:8" s="4" customFormat="1" ht="34.5" customHeight="1">
      <c r="A148" s="44"/>
      <c r="B148" s="68"/>
      <c r="C148" s="402" t="s">
        <v>544</v>
      </c>
      <c r="D148" s="242"/>
      <c r="E148" s="242" t="s">
        <v>568</v>
      </c>
      <c r="F148" s="244" t="s">
        <v>190</v>
      </c>
      <c r="G148" s="258">
        <f>'прил 6 (ведомст.)'!J188</f>
        <v>17.4</v>
      </c>
      <c r="H148" s="58"/>
    </row>
    <row r="149" spans="1:8" s="4" customFormat="1" ht="18" customHeight="1" hidden="1">
      <c r="A149" s="44"/>
      <c r="B149" s="68"/>
      <c r="C149" s="287" t="s">
        <v>594</v>
      </c>
      <c r="D149" s="242"/>
      <c r="E149" s="242" t="s">
        <v>595</v>
      </c>
      <c r="F149" s="244"/>
      <c r="G149" s="261">
        <f>G150</f>
        <v>0</v>
      </c>
      <c r="H149" s="58"/>
    </row>
    <row r="150" spans="1:8" s="4" customFormat="1" ht="24" customHeight="1" hidden="1">
      <c r="A150" s="44"/>
      <c r="B150" s="68"/>
      <c r="C150" s="287" t="s">
        <v>589</v>
      </c>
      <c r="D150" s="242"/>
      <c r="E150" s="242" t="s">
        <v>596</v>
      </c>
      <c r="F150" s="244"/>
      <c r="G150" s="261">
        <f>G151</f>
        <v>0</v>
      </c>
      <c r="H150" s="58"/>
    </row>
    <row r="151" spans="1:8" s="4" customFormat="1" ht="39.75" customHeight="1" hidden="1">
      <c r="A151" s="44"/>
      <c r="B151" s="68"/>
      <c r="C151" s="232" t="s">
        <v>544</v>
      </c>
      <c r="D151" s="242"/>
      <c r="E151" s="242" t="s">
        <v>596</v>
      </c>
      <c r="F151" s="244" t="s">
        <v>190</v>
      </c>
      <c r="G151" s="261">
        <f>'прил 6 (ведомст.)'!J157</f>
        <v>0</v>
      </c>
      <c r="H151" s="58"/>
    </row>
    <row r="152" spans="1:8" s="4" customFormat="1" ht="37.5" customHeight="1">
      <c r="A152" s="44"/>
      <c r="B152" s="68"/>
      <c r="C152" s="402" t="s">
        <v>658</v>
      </c>
      <c r="D152" s="242"/>
      <c r="E152" s="242" t="s">
        <v>657</v>
      </c>
      <c r="F152" s="244"/>
      <c r="G152" s="258">
        <f>G153</f>
        <v>20</v>
      </c>
      <c r="H152" s="58"/>
    </row>
    <row r="153" spans="1:8" s="4" customFormat="1" ht="36" customHeight="1">
      <c r="A153" s="44"/>
      <c r="B153" s="68"/>
      <c r="C153" s="402" t="s">
        <v>659</v>
      </c>
      <c r="D153" s="242"/>
      <c r="E153" s="242" t="s">
        <v>656</v>
      </c>
      <c r="F153" s="244"/>
      <c r="G153" s="258">
        <f>G154</f>
        <v>20</v>
      </c>
      <c r="H153" s="58"/>
    </row>
    <row r="154" spans="1:8" s="4" customFormat="1" ht="37.5" customHeight="1">
      <c r="A154" s="44"/>
      <c r="B154" s="68"/>
      <c r="C154" s="402" t="s">
        <v>544</v>
      </c>
      <c r="D154" s="242"/>
      <c r="E154" s="242" t="s">
        <v>656</v>
      </c>
      <c r="F154" s="244" t="s">
        <v>190</v>
      </c>
      <c r="G154" s="258">
        <f>'прил 6 (ведомст.)'!J182</f>
        <v>20</v>
      </c>
      <c r="H154" s="58"/>
    </row>
    <row r="155" spans="1:8" s="4" customFormat="1" ht="21.75" customHeight="1">
      <c r="A155" s="44"/>
      <c r="B155" s="86" t="s">
        <v>224</v>
      </c>
      <c r="C155" s="281" t="s">
        <v>252</v>
      </c>
      <c r="D155" s="242"/>
      <c r="E155" s="240" t="s">
        <v>533</v>
      </c>
      <c r="F155" s="244"/>
      <c r="G155" s="266">
        <f>G156</f>
        <v>15.1</v>
      </c>
      <c r="H155" s="58"/>
    </row>
    <row r="156" spans="1:8" s="4" customFormat="1" ht="33.75" customHeight="1">
      <c r="A156" s="44"/>
      <c r="B156" s="68"/>
      <c r="C156" s="402" t="s">
        <v>582</v>
      </c>
      <c r="D156" s="242"/>
      <c r="E156" s="242" t="s">
        <v>554</v>
      </c>
      <c r="F156" s="250"/>
      <c r="G156" s="258">
        <f>G157</f>
        <v>15.1</v>
      </c>
      <c r="H156" s="58"/>
    </row>
    <row r="157" spans="1:8" s="4" customFormat="1" ht="37.5" customHeight="1">
      <c r="A157" s="44"/>
      <c r="B157" s="68"/>
      <c r="C157" s="232" t="s">
        <v>490</v>
      </c>
      <c r="D157" s="242"/>
      <c r="E157" s="242" t="s">
        <v>555</v>
      </c>
      <c r="F157" s="250"/>
      <c r="G157" s="258">
        <f>G158</f>
        <v>15.1</v>
      </c>
      <c r="H157" s="58"/>
    </row>
    <row r="158" spans="1:8" s="4" customFormat="1" ht="36" customHeight="1">
      <c r="A158" s="44"/>
      <c r="B158" s="68"/>
      <c r="C158" s="402" t="s">
        <v>575</v>
      </c>
      <c r="D158" s="242"/>
      <c r="E158" s="242" t="s">
        <v>556</v>
      </c>
      <c r="F158" s="250"/>
      <c r="G158" s="258">
        <f>G159</f>
        <v>15.1</v>
      </c>
      <c r="H158" s="58"/>
    </row>
    <row r="159" spans="1:8" s="4" customFormat="1" ht="15.75" customHeight="1">
      <c r="A159" s="44"/>
      <c r="B159" s="68"/>
      <c r="C159" s="402" t="s">
        <v>195</v>
      </c>
      <c r="D159" s="242"/>
      <c r="E159" s="242" t="s">
        <v>556</v>
      </c>
      <c r="F159" s="250">
        <v>500</v>
      </c>
      <c r="G159" s="258">
        <f>'прил 6 (ведомст.)'!J28</f>
        <v>15.1</v>
      </c>
      <c r="H159" s="58"/>
    </row>
    <row r="160" spans="1:8" s="4" customFormat="1" ht="33" customHeight="1">
      <c r="A160" s="44"/>
      <c r="B160" s="392" t="s">
        <v>225</v>
      </c>
      <c r="C160" s="289" t="s">
        <v>255</v>
      </c>
      <c r="D160" s="242"/>
      <c r="E160" s="254" t="s">
        <v>534</v>
      </c>
      <c r="F160" s="240"/>
      <c r="G160" s="262">
        <f>G161</f>
        <v>30</v>
      </c>
      <c r="H160" s="58"/>
    </row>
    <row r="161" spans="1:8" s="4" customFormat="1" ht="17.25" customHeight="1">
      <c r="A161" s="44"/>
      <c r="B161" s="231"/>
      <c r="C161" s="279" t="s">
        <v>19</v>
      </c>
      <c r="D161" s="243"/>
      <c r="E161" s="242" t="s">
        <v>535</v>
      </c>
      <c r="F161" s="244"/>
      <c r="G161" s="265">
        <f>G162</f>
        <v>30</v>
      </c>
      <c r="H161" s="58"/>
    </row>
    <row r="162" spans="1:8" s="4" customFormat="1" ht="19.5" customHeight="1">
      <c r="A162" s="44"/>
      <c r="B162" s="68"/>
      <c r="C162" s="279" t="s">
        <v>341</v>
      </c>
      <c r="D162" s="243"/>
      <c r="E162" s="242" t="s">
        <v>536</v>
      </c>
      <c r="F162" s="244"/>
      <c r="G162" s="265">
        <f>G163</f>
        <v>30</v>
      </c>
      <c r="H162" s="58"/>
    </row>
    <row r="163" spans="1:8" s="4" customFormat="1" ht="17.25" customHeight="1">
      <c r="A163" s="44"/>
      <c r="B163" s="68"/>
      <c r="C163" s="285" t="s">
        <v>313</v>
      </c>
      <c r="D163" s="242"/>
      <c r="E163" s="242" t="s">
        <v>537</v>
      </c>
      <c r="F163" s="244"/>
      <c r="G163" s="265">
        <f>G164</f>
        <v>30</v>
      </c>
      <c r="H163" s="58"/>
    </row>
    <row r="164" spans="1:8" s="4" customFormat="1" ht="21" customHeight="1">
      <c r="A164" s="44"/>
      <c r="B164" s="68"/>
      <c r="C164" s="232" t="s">
        <v>193</v>
      </c>
      <c r="D164" s="242"/>
      <c r="E164" s="242" t="s">
        <v>537</v>
      </c>
      <c r="F164" s="244" t="s">
        <v>192</v>
      </c>
      <c r="G164" s="252">
        <f>'прил 6 (ведомст.)'!J65</f>
        <v>30</v>
      </c>
      <c r="H164" s="58"/>
    </row>
    <row r="165" spans="1:8" s="4" customFormat="1" ht="18.75" hidden="1">
      <c r="A165" s="45"/>
      <c r="B165" s="205"/>
      <c r="C165" s="186"/>
      <c r="D165" s="168"/>
      <c r="E165" s="168"/>
      <c r="F165" s="202"/>
      <c r="G165" s="207"/>
      <c r="H165" s="58"/>
    </row>
    <row r="166" spans="1:8" s="4" customFormat="1" ht="18.75" hidden="1">
      <c r="A166" s="45"/>
      <c r="B166" s="205"/>
      <c r="C166" s="186"/>
      <c r="D166" s="168"/>
      <c r="E166" s="168"/>
      <c r="F166" s="202"/>
      <c r="G166" s="207"/>
      <c r="H166" s="58"/>
    </row>
    <row r="167" spans="1:8" s="4" customFormat="1" ht="21" customHeight="1" hidden="1">
      <c r="A167" s="45"/>
      <c r="B167" s="205"/>
      <c r="C167" s="186"/>
      <c r="D167" s="168"/>
      <c r="E167" s="168"/>
      <c r="F167" s="202"/>
      <c r="G167" s="207"/>
      <c r="H167" s="58"/>
    </row>
    <row r="168" spans="1:8" s="66" customFormat="1" ht="18.75" hidden="1">
      <c r="A168" s="65"/>
      <c r="B168" s="206"/>
      <c r="C168" s="195"/>
      <c r="D168" s="193"/>
      <c r="E168" s="192"/>
      <c r="F168" s="196"/>
      <c r="G168" s="194"/>
      <c r="H168" s="64"/>
    </row>
    <row r="169" spans="1:8" s="66" customFormat="1" ht="18.75" hidden="1">
      <c r="A169" s="65"/>
      <c r="B169" s="206"/>
      <c r="C169" s="195"/>
      <c r="D169" s="193"/>
      <c r="E169" s="192"/>
      <c r="F169" s="196"/>
      <c r="G169" s="194"/>
      <c r="H169" s="64"/>
    </row>
    <row r="170" spans="1:8" s="66" customFormat="1" ht="18.75" hidden="1">
      <c r="A170" s="65"/>
      <c r="B170" s="206"/>
      <c r="C170" s="195"/>
      <c r="D170" s="193"/>
      <c r="E170" s="192"/>
      <c r="F170" s="196"/>
      <c r="G170" s="194"/>
      <c r="H170" s="64"/>
    </row>
    <row r="171" spans="1:8" s="66" customFormat="1" ht="18.75" hidden="1">
      <c r="A171" s="65"/>
      <c r="B171" s="206"/>
      <c r="C171" s="195"/>
      <c r="D171" s="193"/>
      <c r="E171" s="192"/>
      <c r="F171" s="196"/>
      <c r="G171" s="194"/>
      <c r="H171" s="64"/>
    </row>
    <row r="172" spans="1:8" s="66" customFormat="1" ht="18.75" hidden="1">
      <c r="A172" s="65"/>
      <c r="B172" s="206"/>
      <c r="C172" s="195"/>
      <c r="D172" s="193"/>
      <c r="E172" s="192"/>
      <c r="F172" s="196"/>
      <c r="G172" s="194"/>
      <c r="H172" s="64"/>
    </row>
    <row r="173" spans="1:8" s="66" customFormat="1" ht="18.75" hidden="1">
      <c r="A173" s="65"/>
      <c r="B173" s="206"/>
      <c r="C173" s="195"/>
      <c r="D173" s="193"/>
      <c r="E173" s="192"/>
      <c r="F173" s="196"/>
      <c r="G173" s="194"/>
      <c r="H173" s="64"/>
    </row>
    <row r="174" spans="1:8" s="4" customFormat="1" ht="39" customHeight="1" hidden="1">
      <c r="A174" s="45"/>
      <c r="B174" s="205"/>
      <c r="C174" s="191"/>
      <c r="D174" s="197"/>
      <c r="E174" s="189"/>
      <c r="F174" s="60"/>
      <c r="G174" s="187"/>
      <c r="H174" s="58"/>
    </row>
    <row r="175" spans="1:8" s="66" customFormat="1" ht="40.5" customHeight="1" hidden="1">
      <c r="A175" s="65"/>
      <c r="B175" s="208"/>
      <c r="C175" s="186"/>
      <c r="D175" s="197"/>
      <c r="E175" s="189"/>
      <c r="F175" s="190"/>
      <c r="G175" s="198"/>
      <c r="H175" s="64"/>
    </row>
    <row r="176" spans="1:8" s="66" customFormat="1" ht="18.75" customHeight="1" hidden="1">
      <c r="A176" s="65"/>
      <c r="B176" s="208"/>
      <c r="C176" s="186"/>
      <c r="D176" s="197"/>
      <c r="E176" s="189"/>
      <c r="F176" s="190"/>
      <c r="G176" s="198"/>
      <c r="H176" s="64"/>
    </row>
    <row r="177" spans="1:8" s="66" customFormat="1" ht="21" customHeight="1" hidden="1">
      <c r="A177" s="65"/>
      <c r="B177" s="208"/>
      <c r="C177" s="186"/>
      <c r="D177" s="197"/>
      <c r="E177" s="189"/>
      <c r="F177" s="190"/>
      <c r="G177" s="199"/>
      <c r="H177" s="64"/>
    </row>
    <row r="178" spans="1:8" s="4" customFormat="1" ht="21.75" customHeight="1" hidden="1">
      <c r="A178" s="45"/>
      <c r="B178" s="205"/>
      <c r="C178" s="186"/>
      <c r="D178" s="168"/>
      <c r="E178" s="168"/>
      <c r="F178" s="201"/>
      <c r="G178" s="203"/>
      <c r="H178" s="58"/>
    </row>
    <row r="179" spans="1:8" s="4" customFormat="1" ht="20.25" customHeight="1" hidden="1">
      <c r="A179" s="45"/>
      <c r="B179" s="205"/>
      <c r="C179" s="53"/>
      <c r="D179" s="168"/>
      <c r="E179" s="168"/>
      <c r="F179" s="202"/>
      <c r="G179" s="198"/>
      <c r="H179" s="58"/>
    </row>
    <row r="180" spans="1:8" s="4" customFormat="1" ht="35.25" customHeight="1" hidden="1">
      <c r="A180" s="45"/>
      <c r="B180" s="205"/>
      <c r="C180" s="53"/>
      <c r="D180" s="168"/>
      <c r="E180" s="168"/>
      <c r="F180" s="202"/>
      <c r="G180" s="198"/>
      <c r="H180" s="58"/>
    </row>
    <row r="181" spans="1:8" s="4" customFormat="1" ht="21.75" customHeight="1" hidden="1">
      <c r="A181" s="45"/>
      <c r="B181" s="205"/>
      <c r="C181" s="188"/>
      <c r="D181" s="168"/>
      <c r="E181" s="168"/>
      <c r="F181" s="202"/>
      <c r="G181" s="198"/>
      <c r="H181" s="58"/>
    </row>
    <row r="182" spans="1:8" s="4" customFormat="1" ht="37.5" customHeight="1" hidden="1">
      <c r="A182" s="45"/>
      <c r="B182" s="205"/>
      <c r="C182" s="186" t="s">
        <v>458</v>
      </c>
      <c r="D182" s="168"/>
      <c r="E182" s="168" t="s">
        <v>456</v>
      </c>
      <c r="F182" s="202"/>
      <c r="G182" s="198">
        <f>G183</f>
        <v>0</v>
      </c>
      <c r="H182" s="58"/>
    </row>
    <row r="183" spans="1:8" s="4" customFormat="1" ht="39" customHeight="1" hidden="1">
      <c r="A183" s="45"/>
      <c r="B183" s="205"/>
      <c r="C183" s="50" t="s">
        <v>455</v>
      </c>
      <c r="D183" s="168"/>
      <c r="E183" s="168" t="s">
        <v>457</v>
      </c>
      <c r="F183" s="202"/>
      <c r="G183" s="198">
        <f>G184</f>
        <v>0</v>
      </c>
      <c r="H183" s="58"/>
    </row>
    <row r="184" spans="1:8" s="4" customFormat="1" ht="22.5" customHeight="1" hidden="1">
      <c r="A184" s="45"/>
      <c r="B184" s="205"/>
      <c r="C184" s="186" t="s">
        <v>191</v>
      </c>
      <c r="D184" s="168"/>
      <c r="E184" s="168" t="s">
        <v>457</v>
      </c>
      <c r="F184" s="202" t="s">
        <v>190</v>
      </c>
      <c r="G184" s="203">
        <f>'прил 6 (ведомст.)'!J134</f>
        <v>0</v>
      </c>
      <c r="H184" s="58"/>
    </row>
    <row r="186" spans="3:7" ht="36.75" customHeight="1">
      <c r="C186" s="51"/>
      <c r="D186" s="61"/>
      <c r="E186" s="61"/>
      <c r="F186" s="62"/>
      <c r="G186" s="63"/>
    </row>
    <row r="187" spans="1:3" ht="18.75">
      <c r="A187" s="18" t="s">
        <v>368</v>
      </c>
      <c r="B187" s="18"/>
      <c r="C187" s="25"/>
    </row>
    <row r="188" spans="1:3" ht="18.75">
      <c r="A188" s="36" t="s">
        <v>365</v>
      </c>
      <c r="B188" s="36" t="s">
        <v>677</v>
      </c>
      <c r="C188" s="18"/>
    </row>
    <row r="189" spans="1:7" ht="18.75">
      <c r="A189" s="11" t="s">
        <v>366</v>
      </c>
      <c r="B189" s="11" t="s">
        <v>674</v>
      </c>
      <c r="C189" s="36"/>
      <c r="G189" s="63"/>
    </row>
    <row r="190" spans="2:7" ht="18.75">
      <c r="B190" s="52" t="s">
        <v>366</v>
      </c>
      <c r="C190" s="11"/>
      <c r="G190" s="63" t="s">
        <v>236</v>
      </c>
    </row>
  </sheetData>
  <sheetProtection/>
  <mergeCells count="16">
    <mergeCell ref="C1:G1"/>
    <mergeCell ref="C2:G2"/>
    <mergeCell ref="C3:G3"/>
    <mergeCell ref="C4:G4"/>
    <mergeCell ref="A15:A16"/>
    <mergeCell ref="C15:C16"/>
    <mergeCell ref="B15:B16"/>
    <mergeCell ref="E15:E16"/>
    <mergeCell ref="F15:F16"/>
    <mergeCell ref="C7:G7"/>
    <mergeCell ref="C8:G8"/>
    <mergeCell ref="C9:G9"/>
    <mergeCell ref="C10:G10"/>
    <mergeCell ref="G15:G16"/>
    <mergeCell ref="F14:G14"/>
    <mergeCell ref="B12:G12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8" r:id="rId1"/>
  <rowBreaks count="3" manualBreakCount="3">
    <brk id="62" max="255" man="1"/>
    <brk id="100" max="255" man="1"/>
    <brk id="14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9"/>
  <sheetViews>
    <sheetView tabSelected="1" view="pageBreakPreview" zoomScale="70" zoomScaleNormal="80" zoomScaleSheetLayoutView="70" zoomScalePageLayoutView="0" workbookViewId="0" topLeftCell="B1">
      <selection activeCell="C21" sqref="C21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5.75390625" style="6" customWidth="1"/>
    <col min="9" max="9" width="6.125" style="28" customWidth="1"/>
    <col min="10" max="10" width="10.75390625" style="28" customWidth="1"/>
    <col min="11" max="11" width="27.875" style="1" customWidth="1"/>
    <col min="12" max="12" width="29.125" style="1" customWidth="1"/>
    <col min="13" max="13" width="10.625" style="1" bestFit="1" customWidth="1"/>
    <col min="14" max="16384" width="9.125" style="1" customWidth="1"/>
  </cols>
  <sheetData>
    <row r="1" spans="4:10" ht="18.75">
      <c r="D1" s="435" t="s">
        <v>2</v>
      </c>
      <c r="E1" s="435"/>
      <c r="F1" s="435"/>
      <c r="G1" s="435"/>
      <c r="H1" s="435"/>
      <c r="I1" s="435"/>
      <c r="J1" s="435"/>
    </row>
    <row r="2" spans="4:10" ht="18.75">
      <c r="D2" s="416" t="s">
        <v>1</v>
      </c>
      <c r="E2" s="416"/>
      <c r="F2" s="416"/>
      <c r="G2" s="416"/>
      <c r="H2" s="416"/>
      <c r="I2" s="416"/>
      <c r="J2" s="416"/>
    </row>
    <row r="3" spans="4:10" ht="18.75">
      <c r="D3" s="437" t="s">
        <v>366</v>
      </c>
      <c r="E3" s="437"/>
      <c r="F3" s="437"/>
      <c r="G3" s="437"/>
      <c r="H3" s="437"/>
      <c r="I3" s="437"/>
      <c r="J3" s="437"/>
    </row>
    <row r="4" spans="4:10" ht="18.75">
      <c r="D4" s="437" t="s">
        <v>694</v>
      </c>
      <c r="E4" s="437"/>
      <c r="F4" s="437"/>
      <c r="G4" s="437"/>
      <c r="H4" s="437"/>
      <c r="I4" s="437"/>
      <c r="J4" s="437"/>
    </row>
    <row r="5" ht="15.75" hidden="1"/>
    <row r="6" spans="1:10" ht="18.75" hidden="1">
      <c r="A6" s="3"/>
      <c r="B6" s="3"/>
      <c r="C6" s="15"/>
      <c r="D6" s="7"/>
      <c r="E6" s="7"/>
      <c r="F6" s="7"/>
      <c r="G6" s="7"/>
      <c r="H6" s="7"/>
      <c r="I6" s="27"/>
      <c r="J6" s="27"/>
    </row>
    <row r="7" spans="1:10" ht="18.75">
      <c r="A7" s="3"/>
      <c r="B7" s="3"/>
      <c r="C7" s="15"/>
      <c r="D7" s="7"/>
      <c r="E7" s="7"/>
      <c r="F7" s="7"/>
      <c r="G7" s="7"/>
      <c r="H7" s="7"/>
      <c r="I7" s="27"/>
      <c r="J7" s="27"/>
    </row>
    <row r="8" spans="1:10" ht="25.5" customHeight="1">
      <c r="A8" s="3"/>
      <c r="B8" s="3"/>
      <c r="C8" s="15"/>
      <c r="D8" s="7"/>
      <c r="E8" s="7"/>
      <c r="F8" s="7"/>
      <c r="G8" s="7"/>
      <c r="H8" s="7"/>
      <c r="I8" s="27"/>
      <c r="J8" s="27"/>
    </row>
    <row r="9" spans="1:10" ht="18.75" customHeight="1" hidden="1">
      <c r="A9" s="3"/>
      <c r="B9" s="3"/>
      <c r="C9" s="15"/>
      <c r="D9" s="435" t="s">
        <v>2</v>
      </c>
      <c r="E9" s="435"/>
      <c r="F9" s="435"/>
      <c r="G9" s="435"/>
      <c r="H9" s="435"/>
      <c r="I9" s="435"/>
      <c r="J9" s="435"/>
    </row>
    <row r="10" spans="1:10" ht="18.75" hidden="1">
      <c r="A10" s="3"/>
      <c r="B10" s="3"/>
      <c r="C10" s="15"/>
      <c r="D10" s="416" t="s">
        <v>1</v>
      </c>
      <c r="E10" s="416"/>
      <c r="F10" s="416"/>
      <c r="G10" s="416"/>
      <c r="H10" s="416"/>
      <c r="I10" s="416"/>
      <c r="J10" s="416"/>
    </row>
    <row r="11" spans="1:10" ht="18.75" hidden="1">
      <c r="A11" s="3"/>
      <c r="B11" s="3"/>
      <c r="C11" s="15"/>
      <c r="D11" s="437" t="s">
        <v>366</v>
      </c>
      <c r="E11" s="437"/>
      <c r="F11" s="437"/>
      <c r="G11" s="437"/>
      <c r="H11" s="437"/>
      <c r="I11" s="437"/>
      <c r="J11" s="437"/>
    </row>
    <row r="12" spans="1:10" ht="18.75" hidden="1">
      <c r="A12" s="3"/>
      <c r="B12" s="3"/>
      <c r="C12" s="15"/>
      <c r="D12" s="437" t="s">
        <v>649</v>
      </c>
      <c r="E12" s="437"/>
      <c r="F12" s="437"/>
      <c r="G12" s="437"/>
      <c r="H12" s="437"/>
      <c r="I12" s="437"/>
      <c r="J12" s="437"/>
    </row>
    <row r="13" spans="1:10" ht="18.75" hidden="1">
      <c r="A13" s="3"/>
      <c r="B13" s="3"/>
      <c r="C13" s="15"/>
      <c r="D13" s="7"/>
      <c r="E13" s="7"/>
      <c r="F13" s="7"/>
      <c r="G13" s="7"/>
      <c r="H13" s="7"/>
      <c r="I13" s="27"/>
      <c r="J13" s="27"/>
    </row>
    <row r="14" spans="1:10" ht="37.5" customHeight="1">
      <c r="A14" s="214" t="s">
        <v>213</v>
      </c>
      <c r="B14" s="455" t="s">
        <v>668</v>
      </c>
      <c r="C14" s="441"/>
      <c r="D14" s="441"/>
      <c r="E14" s="441"/>
      <c r="F14" s="441"/>
      <c r="G14" s="441"/>
      <c r="H14" s="441"/>
      <c r="I14" s="441"/>
      <c r="J14" s="441"/>
    </row>
    <row r="15" spans="1:10" ht="15" customHeight="1">
      <c r="A15" s="55"/>
      <c r="B15" s="55"/>
      <c r="C15" s="46"/>
      <c r="D15" s="46"/>
      <c r="E15" s="46"/>
      <c r="F15" s="46"/>
      <c r="G15" s="46"/>
      <c r="H15" s="46"/>
      <c r="I15" s="46"/>
      <c r="J15" s="46"/>
    </row>
    <row r="16" spans="1:12" ht="18.75">
      <c r="A16" s="3"/>
      <c r="B16" s="3"/>
      <c r="C16" s="16"/>
      <c r="D16" s="8"/>
      <c r="E16" s="8"/>
      <c r="F16" s="8"/>
      <c r="G16" s="8"/>
      <c r="H16" s="3"/>
      <c r="I16" s="444" t="s">
        <v>357</v>
      </c>
      <c r="J16" s="445"/>
      <c r="K16" s="500"/>
      <c r="L16" s="500"/>
    </row>
    <row r="17" spans="1:12" ht="21" customHeight="1">
      <c r="A17" s="448" t="s">
        <v>348</v>
      </c>
      <c r="B17" s="448" t="s">
        <v>307</v>
      </c>
      <c r="C17" s="450" t="s">
        <v>334</v>
      </c>
      <c r="D17" s="453" t="s">
        <v>354</v>
      </c>
      <c r="E17" s="453" t="s">
        <v>301</v>
      </c>
      <c r="F17" s="453" t="s">
        <v>302</v>
      </c>
      <c r="G17" s="217" t="s">
        <v>303</v>
      </c>
      <c r="H17" s="451" t="s">
        <v>143</v>
      </c>
      <c r="I17" s="452" t="s">
        <v>144</v>
      </c>
      <c r="J17" s="538" t="s">
        <v>292</v>
      </c>
      <c r="K17" s="500"/>
      <c r="L17" s="500"/>
    </row>
    <row r="18" spans="1:12" ht="4.5" customHeight="1">
      <c r="A18" s="449"/>
      <c r="B18" s="449"/>
      <c r="C18" s="449"/>
      <c r="D18" s="454"/>
      <c r="E18" s="454"/>
      <c r="F18" s="454"/>
      <c r="G18" s="216"/>
      <c r="H18" s="443"/>
      <c r="I18" s="443"/>
      <c r="J18" s="539"/>
      <c r="K18" s="501"/>
      <c r="L18" s="501"/>
    </row>
    <row r="19" spans="1:12" ht="18.75">
      <c r="A19" s="39">
        <v>1</v>
      </c>
      <c r="B19" s="39"/>
      <c r="C19" s="49">
        <v>2</v>
      </c>
      <c r="D19" s="9" t="s">
        <v>328</v>
      </c>
      <c r="E19" s="9" t="s">
        <v>349</v>
      </c>
      <c r="F19" s="9" t="s">
        <v>329</v>
      </c>
      <c r="G19" s="9" t="s">
        <v>330</v>
      </c>
      <c r="H19" s="9" t="s">
        <v>330</v>
      </c>
      <c r="I19" s="32">
        <v>7</v>
      </c>
      <c r="J19" s="32">
        <v>8</v>
      </c>
      <c r="K19" s="502"/>
      <c r="L19" s="500"/>
    </row>
    <row r="20" spans="1:12" ht="28.5" customHeight="1">
      <c r="A20" s="39"/>
      <c r="B20" s="39"/>
      <c r="C20" s="290" t="s">
        <v>253</v>
      </c>
      <c r="D20" s="291"/>
      <c r="E20" s="291"/>
      <c r="F20" s="291"/>
      <c r="G20" s="291"/>
      <c r="H20" s="291"/>
      <c r="I20" s="292"/>
      <c r="J20" s="540">
        <f>J21+J29</f>
        <v>12018.300000000001</v>
      </c>
      <c r="K20" s="502"/>
      <c r="L20" s="500"/>
    </row>
    <row r="21" spans="1:12" ht="24" customHeight="1">
      <c r="A21" s="39"/>
      <c r="B21" s="39"/>
      <c r="C21" s="282" t="s">
        <v>250</v>
      </c>
      <c r="D21" s="240" t="s">
        <v>251</v>
      </c>
      <c r="E21" s="240"/>
      <c r="F21" s="240"/>
      <c r="G21" s="240"/>
      <c r="H21" s="240"/>
      <c r="I21" s="249"/>
      <c r="J21" s="540">
        <f aca="true" t="shared" si="0" ref="J21:J27">J22</f>
        <v>15.1</v>
      </c>
      <c r="K21" s="502"/>
      <c r="L21" s="500"/>
    </row>
    <row r="22" spans="1:12" ht="18.75">
      <c r="A22" s="39"/>
      <c r="B22" s="209">
        <v>1</v>
      </c>
      <c r="C22" s="282" t="s">
        <v>326</v>
      </c>
      <c r="D22" s="240" t="s">
        <v>251</v>
      </c>
      <c r="E22" s="240" t="s">
        <v>304</v>
      </c>
      <c r="F22" s="242"/>
      <c r="G22" s="242"/>
      <c r="H22" s="242"/>
      <c r="I22" s="250"/>
      <c r="J22" s="540">
        <f t="shared" si="0"/>
        <v>15.1</v>
      </c>
      <c r="K22" s="502"/>
      <c r="L22" s="500"/>
    </row>
    <row r="23" spans="1:12" ht="37.5">
      <c r="A23" s="39"/>
      <c r="B23" s="209"/>
      <c r="C23" s="232" t="s">
        <v>310</v>
      </c>
      <c r="D23" s="242" t="s">
        <v>251</v>
      </c>
      <c r="E23" s="242" t="s">
        <v>304</v>
      </c>
      <c r="F23" s="242" t="s">
        <v>297</v>
      </c>
      <c r="G23" s="242"/>
      <c r="H23" s="242"/>
      <c r="I23" s="250"/>
      <c r="J23" s="255">
        <f t="shared" si="0"/>
        <v>15.1</v>
      </c>
      <c r="K23" s="502"/>
      <c r="L23" s="500"/>
    </row>
    <row r="24" spans="1:12" ht="18.75">
      <c r="A24" s="39"/>
      <c r="B24" s="209"/>
      <c r="C24" s="232" t="s">
        <v>252</v>
      </c>
      <c r="D24" s="242" t="s">
        <v>251</v>
      </c>
      <c r="E24" s="242" t="s">
        <v>304</v>
      </c>
      <c r="F24" s="242" t="s">
        <v>297</v>
      </c>
      <c r="G24" s="242"/>
      <c r="H24" s="242" t="s">
        <v>533</v>
      </c>
      <c r="I24" s="250"/>
      <c r="J24" s="255">
        <f t="shared" si="0"/>
        <v>15.1</v>
      </c>
      <c r="K24" s="502"/>
      <c r="L24" s="500"/>
    </row>
    <row r="25" spans="1:12" ht="37.5">
      <c r="A25" s="39"/>
      <c r="B25" s="209"/>
      <c r="C25" s="232" t="s">
        <v>582</v>
      </c>
      <c r="D25" s="242" t="s">
        <v>251</v>
      </c>
      <c r="E25" s="242" t="s">
        <v>304</v>
      </c>
      <c r="F25" s="242" t="s">
        <v>297</v>
      </c>
      <c r="G25" s="242"/>
      <c r="H25" s="242" t="s">
        <v>554</v>
      </c>
      <c r="I25" s="250"/>
      <c r="J25" s="255">
        <f>J26</f>
        <v>15.1</v>
      </c>
      <c r="K25" s="502"/>
      <c r="L25" s="500"/>
    </row>
    <row r="26" spans="1:12" ht="37.5">
      <c r="A26" s="39"/>
      <c r="B26" s="209"/>
      <c r="C26" s="232" t="s">
        <v>490</v>
      </c>
      <c r="D26" s="242" t="s">
        <v>251</v>
      </c>
      <c r="E26" s="242" t="s">
        <v>304</v>
      </c>
      <c r="F26" s="242" t="s">
        <v>297</v>
      </c>
      <c r="G26" s="242"/>
      <c r="H26" s="242" t="s">
        <v>555</v>
      </c>
      <c r="I26" s="250"/>
      <c r="J26" s="255">
        <f>J27</f>
        <v>15.1</v>
      </c>
      <c r="K26" s="502"/>
      <c r="L26" s="500"/>
    </row>
    <row r="27" spans="1:12" ht="37.5">
      <c r="A27" s="39"/>
      <c r="B27" s="209"/>
      <c r="C27" s="232" t="s">
        <v>575</v>
      </c>
      <c r="D27" s="242" t="s">
        <v>251</v>
      </c>
      <c r="E27" s="242" t="s">
        <v>304</v>
      </c>
      <c r="F27" s="242" t="s">
        <v>297</v>
      </c>
      <c r="G27" s="242"/>
      <c r="H27" s="242" t="s">
        <v>556</v>
      </c>
      <c r="I27" s="250"/>
      <c r="J27" s="255">
        <f t="shared" si="0"/>
        <v>15.1</v>
      </c>
      <c r="K27" s="502"/>
      <c r="L27" s="500"/>
    </row>
    <row r="28" spans="1:12" ht="18.75">
      <c r="A28" s="39"/>
      <c r="B28" s="209"/>
      <c r="C28" s="232" t="s">
        <v>195</v>
      </c>
      <c r="D28" s="242" t="s">
        <v>251</v>
      </c>
      <c r="E28" s="242" t="s">
        <v>304</v>
      </c>
      <c r="F28" s="242" t="s">
        <v>297</v>
      </c>
      <c r="G28" s="242"/>
      <c r="H28" s="242" t="s">
        <v>556</v>
      </c>
      <c r="I28" s="250">
        <v>500</v>
      </c>
      <c r="J28" s="255">
        <v>15.1</v>
      </c>
      <c r="K28" s="502"/>
      <c r="L28" s="500"/>
    </row>
    <row r="29" spans="1:12" s="4" customFormat="1" ht="21.75" customHeight="1">
      <c r="A29" s="43">
        <v>1</v>
      </c>
      <c r="B29" s="200"/>
      <c r="C29" s="282" t="s">
        <v>371</v>
      </c>
      <c r="D29" s="239" t="s">
        <v>372</v>
      </c>
      <c r="E29" s="242"/>
      <c r="F29" s="242"/>
      <c r="G29" s="242"/>
      <c r="H29" s="242"/>
      <c r="I29" s="242"/>
      <c r="J29" s="289">
        <f>J30+J90+J98+J123+J151+J189+J207+J254</f>
        <v>12003.2</v>
      </c>
      <c r="K29" s="502"/>
      <c r="L29" s="503"/>
    </row>
    <row r="30" spans="1:12" s="4" customFormat="1" ht="20.25" customHeight="1">
      <c r="A30" s="43"/>
      <c r="B30" s="200">
        <v>2</v>
      </c>
      <c r="C30" s="282" t="s">
        <v>326</v>
      </c>
      <c r="D30" s="239" t="s">
        <v>372</v>
      </c>
      <c r="E30" s="240" t="s">
        <v>304</v>
      </c>
      <c r="F30" s="240"/>
      <c r="G30" s="240"/>
      <c r="H30" s="240"/>
      <c r="I30" s="240"/>
      <c r="J30" s="289">
        <f>J31+J37+J60+J66+J54+J48</f>
        <v>4432.400000000001</v>
      </c>
      <c r="K30" s="502"/>
      <c r="L30" s="503"/>
    </row>
    <row r="31" spans="1:12" s="4" customFormat="1" ht="40.5" customHeight="1">
      <c r="A31" s="43"/>
      <c r="B31" s="200"/>
      <c r="C31" s="293" t="s">
        <v>289</v>
      </c>
      <c r="D31" s="241" t="s">
        <v>372</v>
      </c>
      <c r="E31" s="242" t="s">
        <v>304</v>
      </c>
      <c r="F31" s="242" t="s">
        <v>305</v>
      </c>
      <c r="G31" s="242"/>
      <c r="H31" s="242"/>
      <c r="I31" s="242"/>
      <c r="J31" s="253">
        <f>J32</f>
        <v>659.7</v>
      </c>
      <c r="K31" s="502"/>
      <c r="L31" s="503"/>
    </row>
    <row r="32" spans="1:12" ht="36.75" customHeight="1">
      <c r="A32" s="43"/>
      <c r="B32" s="200"/>
      <c r="C32" s="253" t="s">
        <v>96</v>
      </c>
      <c r="D32" s="241" t="s">
        <v>372</v>
      </c>
      <c r="E32" s="242" t="s">
        <v>304</v>
      </c>
      <c r="F32" s="242" t="s">
        <v>305</v>
      </c>
      <c r="G32" s="242" t="s">
        <v>335</v>
      </c>
      <c r="H32" s="242" t="s">
        <v>505</v>
      </c>
      <c r="I32" s="242"/>
      <c r="J32" s="253">
        <f>J33</f>
        <v>659.7</v>
      </c>
      <c r="K32" s="502"/>
      <c r="L32" s="500"/>
    </row>
    <row r="33" spans="1:12" ht="18.75" customHeight="1">
      <c r="A33" s="43"/>
      <c r="B33" s="200"/>
      <c r="C33" s="232" t="s">
        <v>597</v>
      </c>
      <c r="D33" s="241" t="s">
        <v>372</v>
      </c>
      <c r="E33" s="242" t="s">
        <v>304</v>
      </c>
      <c r="F33" s="242" t="s">
        <v>305</v>
      </c>
      <c r="G33" s="242" t="s">
        <v>323</v>
      </c>
      <c r="H33" s="242" t="s">
        <v>506</v>
      </c>
      <c r="I33" s="242"/>
      <c r="J33" s="253">
        <f>J34</f>
        <v>659.7</v>
      </c>
      <c r="K33" s="502"/>
      <c r="L33" s="500"/>
    </row>
    <row r="34" spans="1:12" ht="36.75" customHeight="1">
      <c r="A34" s="43"/>
      <c r="B34" s="200"/>
      <c r="C34" s="232" t="s">
        <v>508</v>
      </c>
      <c r="D34" s="241" t="s">
        <v>372</v>
      </c>
      <c r="E34" s="242" t="s">
        <v>304</v>
      </c>
      <c r="F34" s="242" t="s">
        <v>305</v>
      </c>
      <c r="G34" s="242"/>
      <c r="H34" s="242" t="s">
        <v>507</v>
      </c>
      <c r="I34" s="242"/>
      <c r="J34" s="253">
        <f>J35</f>
        <v>659.7</v>
      </c>
      <c r="K34" s="502"/>
      <c r="L34" s="500"/>
    </row>
    <row r="35" spans="1:12" ht="18" customHeight="1">
      <c r="A35" s="43"/>
      <c r="B35" s="200"/>
      <c r="C35" s="253" t="s">
        <v>15</v>
      </c>
      <c r="D35" s="241" t="s">
        <v>372</v>
      </c>
      <c r="E35" s="242" t="s">
        <v>304</v>
      </c>
      <c r="F35" s="242" t="s">
        <v>305</v>
      </c>
      <c r="G35" s="242"/>
      <c r="H35" s="242" t="s">
        <v>509</v>
      </c>
      <c r="I35" s="242"/>
      <c r="J35" s="253">
        <f>J36</f>
        <v>659.7</v>
      </c>
      <c r="K35" s="502"/>
      <c r="L35" s="500"/>
    </row>
    <row r="36" spans="1:12" ht="60" customHeight="1">
      <c r="A36" s="43"/>
      <c r="B36" s="200"/>
      <c r="C36" s="253" t="s">
        <v>188</v>
      </c>
      <c r="D36" s="241" t="s">
        <v>372</v>
      </c>
      <c r="E36" s="242" t="s">
        <v>304</v>
      </c>
      <c r="F36" s="242" t="s">
        <v>305</v>
      </c>
      <c r="G36" s="242"/>
      <c r="H36" s="242" t="s">
        <v>509</v>
      </c>
      <c r="I36" s="242" t="s">
        <v>189</v>
      </c>
      <c r="J36" s="253">
        <f>659.7</f>
        <v>659.7</v>
      </c>
      <c r="K36" s="502"/>
      <c r="L36" s="500"/>
    </row>
    <row r="37" spans="1:12" s="4" customFormat="1" ht="54.75" customHeight="1">
      <c r="A37" s="44"/>
      <c r="B37" s="68"/>
      <c r="C37" s="285" t="s">
        <v>237</v>
      </c>
      <c r="D37" s="241" t="s">
        <v>372</v>
      </c>
      <c r="E37" s="242" t="s">
        <v>304</v>
      </c>
      <c r="F37" s="242" t="s">
        <v>309</v>
      </c>
      <c r="G37" s="242"/>
      <c r="H37" s="242"/>
      <c r="I37" s="244"/>
      <c r="J37" s="253">
        <f>J38</f>
        <v>3271.6</v>
      </c>
      <c r="K37" s="502"/>
      <c r="L37" s="503"/>
    </row>
    <row r="38" spans="1:12" ht="40.5" customHeight="1">
      <c r="A38" s="44"/>
      <c r="B38" s="68"/>
      <c r="C38" s="253" t="s">
        <v>96</v>
      </c>
      <c r="D38" s="241" t="s">
        <v>372</v>
      </c>
      <c r="E38" s="242" t="s">
        <v>304</v>
      </c>
      <c r="F38" s="242" t="s">
        <v>309</v>
      </c>
      <c r="G38" s="242" t="s">
        <v>335</v>
      </c>
      <c r="H38" s="242" t="s">
        <v>505</v>
      </c>
      <c r="I38" s="244"/>
      <c r="J38" s="253">
        <f>J39</f>
        <v>3271.6</v>
      </c>
      <c r="K38" s="502"/>
      <c r="L38" s="500"/>
    </row>
    <row r="39" spans="1:12" s="4" customFormat="1" ht="22.5" customHeight="1">
      <c r="A39" s="44"/>
      <c r="B39" s="68"/>
      <c r="C39" s="232" t="s">
        <v>597</v>
      </c>
      <c r="D39" s="241" t="s">
        <v>372</v>
      </c>
      <c r="E39" s="242" t="s">
        <v>304</v>
      </c>
      <c r="F39" s="242" t="s">
        <v>309</v>
      </c>
      <c r="G39" s="242" t="s">
        <v>351</v>
      </c>
      <c r="H39" s="242" t="s">
        <v>506</v>
      </c>
      <c r="I39" s="244"/>
      <c r="J39" s="253">
        <f>J40</f>
        <v>3271.6</v>
      </c>
      <c r="K39" s="502"/>
      <c r="L39" s="503"/>
    </row>
    <row r="40" spans="1:12" s="4" customFormat="1" ht="22.5" customHeight="1">
      <c r="A40" s="44"/>
      <c r="B40" s="68"/>
      <c r="C40" s="232" t="s">
        <v>16</v>
      </c>
      <c r="D40" s="241" t="s">
        <v>372</v>
      </c>
      <c r="E40" s="242" t="s">
        <v>304</v>
      </c>
      <c r="F40" s="242" t="s">
        <v>309</v>
      </c>
      <c r="G40" s="242"/>
      <c r="H40" s="242" t="s">
        <v>510</v>
      </c>
      <c r="I40" s="244"/>
      <c r="J40" s="253">
        <f>J41+J46</f>
        <v>3271.6</v>
      </c>
      <c r="K40" s="502"/>
      <c r="L40" s="503"/>
    </row>
    <row r="41" spans="1:12" s="4" customFormat="1" ht="19.5" customHeight="1">
      <c r="A41" s="44"/>
      <c r="B41" s="68"/>
      <c r="C41" s="257" t="s">
        <v>15</v>
      </c>
      <c r="D41" s="241" t="s">
        <v>372</v>
      </c>
      <c r="E41" s="242" t="s">
        <v>304</v>
      </c>
      <c r="F41" s="242" t="s">
        <v>309</v>
      </c>
      <c r="G41" s="242"/>
      <c r="H41" s="242" t="s">
        <v>511</v>
      </c>
      <c r="I41" s="244"/>
      <c r="J41" s="257">
        <f>J42+J43+J44</f>
        <v>3267.7999999999997</v>
      </c>
      <c r="K41" s="502"/>
      <c r="L41" s="503"/>
    </row>
    <row r="42" spans="1:12" s="4" customFormat="1" ht="58.5" customHeight="1">
      <c r="A42" s="44"/>
      <c r="B42" s="68"/>
      <c r="C42" s="253" t="s">
        <v>188</v>
      </c>
      <c r="D42" s="241" t="s">
        <v>372</v>
      </c>
      <c r="E42" s="242" t="s">
        <v>304</v>
      </c>
      <c r="F42" s="242" t="s">
        <v>309</v>
      </c>
      <c r="G42" s="242"/>
      <c r="H42" s="242" t="s">
        <v>511</v>
      </c>
      <c r="I42" s="244" t="s">
        <v>189</v>
      </c>
      <c r="J42" s="257">
        <f>2804.5</f>
        <v>2804.5</v>
      </c>
      <c r="K42" s="502"/>
      <c r="L42" s="503"/>
    </row>
    <row r="43" spans="1:12" s="4" customFormat="1" ht="39" customHeight="1">
      <c r="A43" s="44"/>
      <c r="B43" s="68"/>
      <c r="C43" s="232" t="s">
        <v>544</v>
      </c>
      <c r="D43" s="241" t="s">
        <v>372</v>
      </c>
      <c r="E43" s="242" t="s">
        <v>304</v>
      </c>
      <c r="F43" s="242" t="s">
        <v>309</v>
      </c>
      <c r="G43" s="242"/>
      <c r="H43" s="242" t="s">
        <v>511</v>
      </c>
      <c r="I43" s="244" t="s">
        <v>190</v>
      </c>
      <c r="J43" s="257">
        <f>435.8+0.3</f>
        <v>436.1</v>
      </c>
      <c r="K43" s="504"/>
      <c r="L43" s="504"/>
    </row>
    <row r="44" spans="1:12" s="4" customFormat="1" ht="18.75" customHeight="1">
      <c r="A44" s="44"/>
      <c r="B44" s="68"/>
      <c r="C44" s="232" t="s">
        <v>193</v>
      </c>
      <c r="D44" s="241" t="s">
        <v>372</v>
      </c>
      <c r="E44" s="242" t="s">
        <v>304</v>
      </c>
      <c r="F44" s="242" t="s">
        <v>309</v>
      </c>
      <c r="G44" s="242"/>
      <c r="H44" s="242" t="s">
        <v>511</v>
      </c>
      <c r="I44" s="244" t="s">
        <v>192</v>
      </c>
      <c r="J44" s="257">
        <v>27.2</v>
      </c>
      <c r="K44" s="502"/>
      <c r="L44" s="503"/>
    </row>
    <row r="45" spans="1:12" ht="18.75" customHeight="1" hidden="1">
      <c r="A45" s="44"/>
      <c r="B45" s="68"/>
      <c r="C45" s="285" t="s">
        <v>340</v>
      </c>
      <c r="D45" s="241" t="s">
        <v>372</v>
      </c>
      <c r="E45" s="242" t="s">
        <v>304</v>
      </c>
      <c r="F45" s="242" t="s">
        <v>309</v>
      </c>
      <c r="G45" s="242" t="s">
        <v>290</v>
      </c>
      <c r="H45" s="242" t="s">
        <v>17</v>
      </c>
      <c r="I45" s="242"/>
      <c r="J45" s="253"/>
      <c r="K45" s="502"/>
      <c r="L45" s="500"/>
    </row>
    <row r="46" spans="1:12" ht="37.5" customHeight="1">
      <c r="A46" s="44"/>
      <c r="B46" s="68"/>
      <c r="C46" s="253" t="s">
        <v>249</v>
      </c>
      <c r="D46" s="241" t="s">
        <v>372</v>
      </c>
      <c r="E46" s="242" t="s">
        <v>304</v>
      </c>
      <c r="F46" s="242" t="s">
        <v>309</v>
      </c>
      <c r="G46" s="242"/>
      <c r="H46" s="242" t="s">
        <v>512</v>
      </c>
      <c r="I46" s="242"/>
      <c r="J46" s="253">
        <f>J47</f>
        <v>3.8</v>
      </c>
      <c r="K46" s="502"/>
      <c r="L46" s="500"/>
    </row>
    <row r="47" spans="1:12" ht="37.5" customHeight="1">
      <c r="A47" s="44"/>
      <c r="B47" s="68"/>
      <c r="C47" s="232" t="s">
        <v>544</v>
      </c>
      <c r="D47" s="241" t="s">
        <v>372</v>
      </c>
      <c r="E47" s="242" t="s">
        <v>304</v>
      </c>
      <c r="F47" s="242" t="s">
        <v>309</v>
      </c>
      <c r="G47" s="242"/>
      <c r="H47" s="242" t="s">
        <v>512</v>
      </c>
      <c r="I47" s="242" t="s">
        <v>190</v>
      </c>
      <c r="J47" s="253">
        <v>3.8</v>
      </c>
      <c r="K47" s="502"/>
      <c r="L47" s="500"/>
    </row>
    <row r="48" spans="1:12" ht="37.5" customHeight="1">
      <c r="A48" s="44"/>
      <c r="B48" s="68"/>
      <c r="C48" s="232" t="s">
        <v>310</v>
      </c>
      <c r="D48" s="241" t="s">
        <v>372</v>
      </c>
      <c r="E48" s="242" t="s">
        <v>304</v>
      </c>
      <c r="F48" s="242" t="s">
        <v>297</v>
      </c>
      <c r="G48" s="242"/>
      <c r="H48" s="242"/>
      <c r="I48" s="242"/>
      <c r="J48" s="253">
        <f>J49</f>
        <v>6.8</v>
      </c>
      <c r="K48" s="502"/>
      <c r="L48" s="500"/>
    </row>
    <row r="49" spans="1:12" ht="37.5" customHeight="1">
      <c r="A49" s="44"/>
      <c r="B49" s="68"/>
      <c r="C49" s="253" t="s">
        <v>96</v>
      </c>
      <c r="D49" s="241" t="s">
        <v>372</v>
      </c>
      <c r="E49" s="242" t="s">
        <v>304</v>
      </c>
      <c r="F49" s="242" t="s">
        <v>297</v>
      </c>
      <c r="G49" s="242"/>
      <c r="H49" s="242" t="s">
        <v>505</v>
      </c>
      <c r="I49" s="242"/>
      <c r="J49" s="253">
        <f>J50</f>
        <v>6.8</v>
      </c>
      <c r="K49" s="502"/>
      <c r="L49" s="500"/>
    </row>
    <row r="50" spans="1:12" ht="22.5" customHeight="1">
      <c r="A50" s="44"/>
      <c r="B50" s="68"/>
      <c r="C50" s="232" t="s">
        <v>597</v>
      </c>
      <c r="D50" s="241" t="s">
        <v>372</v>
      </c>
      <c r="E50" s="242" t="s">
        <v>304</v>
      </c>
      <c r="F50" s="242" t="s">
        <v>297</v>
      </c>
      <c r="G50" s="242"/>
      <c r="H50" s="242" t="s">
        <v>506</v>
      </c>
      <c r="I50" s="242"/>
      <c r="J50" s="253">
        <f>J51</f>
        <v>6.8</v>
      </c>
      <c r="K50" s="502"/>
      <c r="L50" s="500"/>
    </row>
    <row r="51" spans="1:12" ht="40.5" customHeight="1">
      <c r="A51" s="44"/>
      <c r="B51" s="68"/>
      <c r="C51" s="232" t="s">
        <v>654</v>
      </c>
      <c r="D51" s="241" t="s">
        <v>372</v>
      </c>
      <c r="E51" s="242" t="s">
        <v>304</v>
      </c>
      <c r="F51" s="242" t="s">
        <v>297</v>
      </c>
      <c r="G51" s="242"/>
      <c r="H51" s="242" t="s">
        <v>653</v>
      </c>
      <c r="I51" s="242"/>
      <c r="J51" s="253">
        <f>J52</f>
        <v>6.8</v>
      </c>
      <c r="K51" s="502"/>
      <c r="L51" s="500"/>
    </row>
    <row r="52" spans="1:12" ht="39" customHeight="1">
      <c r="A52" s="44"/>
      <c r="B52" s="68"/>
      <c r="C52" s="232" t="s">
        <v>662</v>
      </c>
      <c r="D52" s="241" t="s">
        <v>372</v>
      </c>
      <c r="E52" s="242" t="s">
        <v>304</v>
      </c>
      <c r="F52" s="242" t="s">
        <v>297</v>
      </c>
      <c r="G52" s="242"/>
      <c r="H52" s="242" t="s">
        <v>655</v>
      </c>
      <c r="I52" s="242"/>
      <c r="J52" s="253">
        <f>J53</f>
        <v>6.8</v>
      </c>
      <c r="K52" s="502"/>
      <c r="L52" s="500"/>
    </row>
    <row r="53" spans="1:12" ht="22.5" customHeight="1">
      <c r="A53" s="44"/>
      <c r="B53" s="68"/>
      <c r="C53" s="232" t="s">
        <v>195</v>
      </c>
      <c r="D53" s="241" t="s">
        <v>372</v>
      </c>
      <c r="E53" s="242" t="s">
        <v>304</v>
      </c>
      <c r="F53" s="242" t="s">
        <v>297</v>
      </c>
      <c r="G53" s="242"/>
      <c r="H53" s="242" t="s">
        <v>655</v>
      </c>
      <c r="I53" s="242" t="s">
        <v>194</v>
      </c>
      <c r="J53" s="253">
        <v>6.8</v>
      </c>
      <c r="K53" s="502"/>
      <c r="L53" s="500"/>
    </row>
    <row r="54" spans="1:12" ht="19.5" customHeight="1" hidden="1">
      <c r="A54" s="44"/>
      <c r="B54" s="68"/>
      <c r="C54" s="283" t="s">
        <v>18</v>
      </c>
      <c r="D54" s="241" t="s">
        <v>372</v>
      </c>
      <c r="E54" s="242" t="s">
        <v>304</v>
      </c>
      <c r="F54" s="242" t="s">
        <v>12</v>
      </c>
      <c r="G54" s="242"/>
      <c r="H54" s="242"/>
      <c r="I54" s="244"/>
      <c r="J54" s="258">
        <f>J55</f>
        <v>0</v>
      </c>
      <c r="K54" s="502"/>
      <c r="L54" s="500"/>
    </row>
    <row r="55" spans="1:12" ht="36.75" customHeight="1" hidden="1">
      <c r="A55" s="44"/>
      <c r="B55" s="68"/>
      <c r="C55" s="253" t="s">
        <v>96</v>
      </c>
      <c r="D55" s="241" t="s">
        <v>372</v>
      </c>
      <c r="E55" s="242" t="s">
        <v>304</v>
      </c>
      <c r="F55" s="242" t="s">
        <v>12</v>
      </c>
      <c r="G55" s="242"/>
      <c r="H55" s="242" t="s">
        <v>505</v>
      </c>
      <c r="I55" s="244"/>
      <c r="J55" s="258">
        <f>J56</f>
        <v>0</v>
      </c>
      <c r="K55" s="502"/>
      <c r="L55" s="500"/>
    </row>
    <row r="56" spans="1:12" ht="18.75" customHeight="1" hidden="1">
      <c r="A56" s="44"/>
      <c r="B56" s="68"/>
      <c r="C56" s="232" t="s">
        <v>597</v>
      </c>
      <c r="D56" s="241" t="s">
        <v>372</v>
      </c>
      <c r="E56" s="242" t="s">
        <v>304</v>
      </c>
      <c r="F56" s="242" t="s">
        <v>12</v>
      </c>
      <c r="G56" s="242"/>
      <c r="H56" s="242" t="s">
        <v>506</v>
      </c>
      <c r="I56" s="244"/>
      <c r="J56" s="258">
        <f>J57</f>
        <v>0</v>
      </c>
      <c r="K56" s="502"/>
      <c r="L56" s="500"/>
    </row>
    <row r="57" spans="1:12" ht="21" customHeight="1" hidden="1">
      <c r="A57" s="44"/>
      <c r="B57" s="68"/>
      <c r="C57" s="232" t="s">
        <v>605</v>
      </c>
      <c r="D57" s="241" t="s">
        <v>372</v>
      </c>
      <c r="E57" s="242" t="s">
        <v>304</v>
      </c>
      <c r="F57" s="242" t="s">
        <v>12</v>
      </c>
      <c r="G57" s="242"/>
      <c r="H57" s="242" t="s">
        <v>604</v>
      </c>
      <c r="I57" s="244"/>
      <c r="J57" s="258">
        <f>J58</f>
        <v>0</v>
      </c>
      <c r="K57" s="502"/>
      <c r="L57" s="500"/>
    </row>
    <row r="58" spans="1:12" ht="21" customHeight="1" hidden="1">
      <c r="A58" s="44"/>
      <c r="B58" s="68"/>
      <c r="C58" s="232" t="s">
        <v>607</v>
      </c>
      <c r="D58" s="241" t="s">
        <v>372</v>
      </c>
      <c r="E58" s="242" t="s">
        <v>304</v>
      </c>
      <c r="F58" s="242" t="s">
        <v>12</v>
      </c>
      <c r="G58" s="242"/>
      <c r="H58" s="242" t="s">
        <v>606</v>
      </c>
      <c r="I58" s="244"/>
      <c r="J58" s="258">
        <f>J59</f>
        <v>0</v>
      </c>
      <c r="K58" s="502"/>
      <c r="L58" s="500"/>
    </row>
    <row r="59" spans="1:12" ht="21" customHeight="1" hidden="1">
      <c r="A59" s="44"/>
      <c r="B59" s="68"/>
      <c r="C59" s="232" t="s">
        <v>193</v>
      </c>
      <c r="D59" s="241" t="s">
        <v>372</v>
      </c>
      <c r="E59" s="242" t="s">
        <v>304</v>
      </c>
      <c r="F59" s="242" t="s">
        <v>12</v>
      </c>
      <c r="G59" s="242"/>
      <c r="H59" s="242" t="s">
        <v>606</v>
      </c>
      <c r="I59" s="244" t="s">
        <v>192</v>
      </c>
      <c r="J59" s="258"/>
      <c r="K59" s="502"/>
      <c r="L59" s="500"/>
    </row>
    <row r="60" spans="1:12" ht="20.25" customHeight="1">
      <c r="A60" s="44"/>
      <c r="B60" s="68"/>
      <c r="C60" s="235" t="s">
        <v>341</v>
      </c>
      <c r="D60" s="241" t="s">
        <v>372</v>
      </c>
      <c r="E60" s="242" t="s">
        <v>304</v>
      </c>
      <c r="F60" s="242" t="s">
        <v>298</v>
      </c>
      <c r="G60" s="242"/>
      <c r="H60" s="242"/>
      <c r="I60" s="244"/>
      <c r="J60" s="258">
        <f>J61</f>
        <v>30</v>
      </c>
      <c r="K60" s="502"/>
      <c r="L60" s="500"/>
    </row>
    <row r="61" spans="1:12" ht="33.75" customHeight="1">
      <c r="A61" s="44"/>
      <c r="B61" s="68"/>
      <c r="C61" s="253" t="s">
        <v>255</v>
      </c>
      <c r="D61" s="241" t="s">
        <v>372</v>
      </c>
      <c r="E61" s="242" t="s">
        <v>304</v>
      </c>
      <c r="F61" s="242" t="s">
        <v>298</v>
      </c>
      <c r="G61" s="242" t="s">
        <v>312</v>
      </c>
      <c r="H61" s="242" t="s">
        <v>534</v>
      </c>
      <c r="I61" s="244"/>
      <c r="J61" s="258">
        <f>J62</f>
        <v>30</v>
      </c>
      <c r="K61" s="502"/>
      <c r="L61" s="500"/>
    </row>
    <row r="62" spans="1:12" ht="17.25" customHeight="1">
      <c r="A62" s="44"/>
      <c r="B62" s="68"/>
      <c r="C62" s="279" t="s">
        <v>19</v>
      </c>
      <c r="D62" s="241" t="s">
        <v>372</v>
      </c>
      <c r="E62" s="242" t="s">
        <v>304</v>
      </c>
      <c r="F62" s="242" t="s">
        <v>298</v>
      </c>
      <c r="G62" s="242" t="s">
        <v>314</v>
      </c>
      <c r="H62" s="242" t="s">
        <v>535</v>
      </c>
      <c r="I62" s="244"/>
      <c r="J62" s="260">
        <f>J63</f>
        <v>30</v>
      </c>
      <c r="K62" s="502"/>
      <c r="L62" s="500"/>
    </row>
    <row r="63" spans="1:12" ht="17.25" customHeight="1">
      <c r="A63" s="44"/>
      <c r="B63" s="68"/>
      <c r="C63" s="279" t="s">
        <v>341</v>
      </c>
      <c r="D63" s="241" t="s">
        <v>372</v>
      </c>
      <c r="E63" s="242" t="s">
        <v>304</v>
      </c>
      <c r="F63" s="242" t="s">
        <v>298</v>
      </c>
      <c r="G63" s="242"/>
      <c r="H63" s="242" t="s">
        <v>536</v>
      </c>
      <c r="I63" s="244"/>
      <c r="J63" s="260">
        <f>J64</f>
        <v>30</v>
      </c>
      <c r="K63" s="502"/>
      <c r="L63" s="500"/>
    </row>
    <row r="64" spans="1:12" ht="20.25" customHeight="1">
      <c r="A64" s="44"/>
      <c r="B64" s="68"/>
      <c r="C64" s="285" t="s">
        <v>313</v>
      </c>
      <c r="D64" s="241" t="s">
        <v>372</v>
      </c>
      <c r="E64" s="242" t="s">
        <v>304</v>
      </c>
      <c r="F64" s="242" t="s">
        <v>298</v>
      </c>
      <c r="G64" s="242"/>
      <c r="H64" s="242" t="s">
        <v>537</v>
      </c>
      <c r="I64" s="244"/>
      <c r="J64" s="258">
        <f>J65</f>
        <v>30</v>
      </c>
      <c r="K64" s="502"/>
      <c r="L64" s="500"/>
    </row>
    <row r="65" spans="1:12" ht="19.5" customHeight="1">
      <c r="A65" s="44"/>
      <c r="B65" s="68"/>
      <c r="C65" s="232" t="s">
        <v>193</v>
      </c>
      <c r="D65" s="241" t="s">
        <v>372</v>
      </c>
      <c r="E65" s="242" t="s">
        <v>304</v>
      </c>
      <c r="F65" s="242" t="s">
        <v>298</v>
      </c>
      <c r="G65" s="242"/>
      <c r="H65" s="242" t="s">
        <v>537</v>
      </c>
      <c r="I65" s="244" t="s">
        <v>192</v>
      </c>
      <c r="J65" s="258">
        <v>30</v>
      </c>
      <c r="K65" s="502"/>
      <c r="L65" s="500"/>
    </row>
    <row r="66" spans="1:12" ht="19.5" customHeight="1">
      <c r="A66" s="44"/>
      <c r="B66" s="68"/>
      <c r="C66" s="232" t="s">
        <v>342</v>
      </c>
      <c r="D66" s="241" t="s">
        <v>372</v>
      </c>
      <c r="E66" s="242" t="s">
        <v>304</v>
      </c>
      <c r="F66" s="242" t="s">
        <v>315</v>
      </c>
      <c r="G66" s="242"/>
      <c r="H66" s="242"/>
      <c r="I66" s="242"/>
      <c r="J66" s="258">
        <f>J67+J75</f>
        <v>464.30000000000007</v>
      </c>
      <c r="K66" s="502"/>
      <c r="L66" s="500"/>
    </row>
    <row r="67" spans="1:12" ht="36.75" customHeight="1">
      <c r="A67" s="44"/>
      <c r="B67" s="68"/>
      <c r="C67" s="234" t="s">
        <v>98</v>
      </c>
      <c r="D67" s="241" t="s">
        <v>372</v>
      </c>
      <c r="E67" s="242" t="s">
        <v>304</v>
      </c>
      <c r="F67" s="242" t="s">
        <v>315</v>
      </c>
      <c r="G67" s="242" t="s">
        <v>318</v>
      </c>
      <c r="H67" s="242" t="s">
        <v>473</v>
      </c>
      <c r="I67" s="248"/>
      <c r="J67" s="258">
        <f>J68</f>
        <v>20</v>
      </c>
      <c r="K67" s="502"/>
      <c r="L67" s="500"/>
    </row>
    <row r="68" spans="1:12" ht="18.75">
      <c r="A68" s="44"/>
      <c r="B68" s="68"/>
      <c r="C68" s="232" t="s">
        <v>597</v>
      </c>
      <c r="D68" s="241" t="s">
        <v>372</v>
      </c>
      <c r="E68" s="242" t="s">
        <v>304</v>
      </c>
      <c r="F68" s="242" t="s">
        <v>315</v>
      </c>
      <c r="G68" s="242" t="s">
        <v>319</v>
      </c>
      <c r="H68" s="242" t="s">
        <v>474</v>
      </c>
      <c r="I68" s="248"/>
      <c r="J68" s="260">
        <f>J69+J72</f>
        <v>20</v>
      </c>
      <c r="K68" s="502"/>
      <c r="L68" s="500"/>
    </row>
    <row r="69" spans="1:12" ht="56.25">
      <c r="A69" s="44"/>
      <c r="B69" s="68"/>
      <c r="C69" s="279" t="s">
        <v>501</v>
      </c>
      <c r="D69" s="241" t="s">
        <v>372</v>
      </c>
      <c r="E69" s="242" t="s">
        <v>304</v>
      </c>
      <c r="F69" s="242" t="s">
        <v>315</v>
      </c>
      <c r="G69" s="242"/>
      <c r="H69" s="242" t="s">
        <v>475</v>
      </c>
      <c r="I69" s="248"/>
      <c r="J69" s="396">
        <f>J70</f>
        <v>20</v>
      </c>
      <c r="K69" s="502"/>
      <c r="L69" s="500"/>
    </row>
    <row r="70" spans="1:12" ht="38.25" customHeight="1">
      <c r="A70" s="44"/>
      <c r="B70" s="68"/>
      <c r="C70" s="232" t="s">
        <v>20</v>
      </c>
      <c r="D70" s="241" t="s">
        <v>372</v>
      </c>
      <c r="E70" s="242" t="s">
        <v>304</v>
      </c>
      <c r="F70" s="242" t="s">
        <v>315</v>
      </c>
      <c r="G70" s="242"/>
      <c r="H70" s="242" t="s">
        <v>476</v>
      </c>
      <c r="I70" s="248"/>
      <c r="J70" s="258">
        <f>J71</f>
        <v>20</v>
      </c>
      <c r="K70" s="502"/>
      <c r="L70" s="500"/>
    </row>
    <row r="71" spans="1:12" ht="39.75" customHeight="1">
      <c r="A71" s="44"/>
      <c r="B71" s="68"/>
      <c r="C71" s="232" t="s">
        <v>544</v>
      </c>
      <c r="D71" s="241" t="s">
        <v>372</v>
      </c>
      <c r="E71" s="242" t="s">
        <v>304</v>
      </c>
      <c r="F71" s="242" t="s">
        <v>315</v>
      </c>
      <c r="G71" s="242"/>
      <c r="H71" s="242" t="s">
        <v>476</v>
      </c>
      <c r="I71" s="248" t="s">
        <v>190</v>
      </c>
      <c r="J71" s="258">
        <v>20</v>
      </c>
      <c r="K71" s="502"/>
      <c r="L71" s="500"/>
    </row>
    <row r="72" spans="1:12" ht="22.5" customHeight="1" hidden="1">
      <c r="A72" s="44"/>
      <c r="B72" s="68"/>
      <c r="C72" s="232" t="s">
        <v>591</v>
      </c>
      <c r="D72" s="241" t="s">
        <v>372</v>
      </c>
      <c r="E72" s="242" t="s">
        <v>304</v>
      </c>
      <c r="F72" s="242" t="s">
        <v>315</v>
      </c>
      <c r="G72" s="242"/>
      <c r="H72" s="242" t="s">
        <v>592</v>
      </c>
      <c r="I72" s="248"/>
      <c r="J72" s="258">
        <f>J73</f>
        <v>0</v>
      </c>
      <c r="K72" s="502"/>
      <c r="L72" s="500"/>
    </row>
    <row r="73" spans="1:12" ht="22.5" customHeight="1" hidden="1">
      <c r="A73" s="44"/>
      <c r="B73" s="68"/>
      <c r="C73" s="232" t="s">
        <v>587</v>
      </c>
      <c r="D73" s="241" t="s">
        <v>372</v>
      </c>
      <c r="E73" s="242" t="s">
        <v>304</v>
      </c>
      <c r="F73" s="242" t="s">
        <v>315</v>
      </c>
      <c r="G73" s="242"/>
      <c r="H73" s="242" t="s">
        <v>593</v>
      </c>
      <c r="I73" s="248"/>
      <c r="J73" s="258">
        <f>J74</f>
        <v>0</v>
      </c>
      <c r="K73" s="502"/>
      <c r="L73" s="500"/>
    </row>
    <row r="74" spans="1:12" ht="39.75" customHeight="1" hidden="1">
      <c r="A74" s="44"/>
      <c r="B74" s="68"/>
      <c r="C74" s="232" t="s">
        <v>544</v>
      </c>
      <c r="D74" s="241" t="s">
        <v>372</v>
      </c>
      <c r="E74" s="242" t="s">
        <v>304</v>
      </c>
      <c r="F74" s="242" t="s">
        <v>315</v>
      </c>
      <c r="G74" s="242"/>
      <c r="H74" s="242" t="s">
        <v>593</v>
      </c>
      <c r="I74" s="248" t="s">
        <v>190</v>
      </c>
      <c r="J74" s="258"/>
      <c r="K74" s="502"/>
      <c r="L74" s="500"/>
    </row>
    <row r="75" spans="1:12" ht="40.5" customHeight="1">
      <c r="A75" s="44"/>
      <c r="B75" s="68"/>
      <c r="C75" s="232" t="s">
        <v>96</v>
      </c>
      <c r="D75" s="241" t="s">
        <v>372</v>
      </c>
      <c r="E75" s="242" t="s">
        <v>304</v>
      </c>
      <c r="F75" s="242" t="s">
        <v>315</v>
      </c>
      <c r="G75" s="244" t="s">
        <v>374</v>
      </c>
      <c r="H75" s="242" t="s">
        <v>505</v>
      </c>
      <c r="I75" s="244"/>
      <c r="J75" s="258">
        <f>J77</f>
        <v>444.30000000000007</v>
      </c>
      <c r="K75" s="502"/>
      <c r="L75" s="500"/>
    </row>
    <row r="76" spans="1:12" ht="37.5" hidden="1">
      <c r="A76" s="44"/>
      <c r="B76" s="68"/>
      <c r="C76" s="284" t="s">
        <v>375</v>
      </c>
      <c r="D76" s="241" t="s">
        <v>372</v>
      </c>
      <c r="E76" s="242" t="s">
        <v>304</v>
      </c>
      <c r="F76" s="242" t="s">
        <v>315</v>
      </c>
      <c r="G76" s="244" t="s">
        <v>376</v>
      </c>
      <c r="H76" s="242"/>
      <c r="I76" s="244" t="s">
        <v>22</v>
      </c>
      <c r="J76" s="258"/>
      <c r="K76" s="502"/>
      <c r="L76" s="500"/>
    </row>
    <row r="77" spans="1:12" ht="24" customHeight="1">
      <c r="A77" s="44"/>
      <c r="B77" s="68"/>
      <c r="C77" s="232" t="s">
        <v>597</v>
      </c>
      <c r="D77" s="241" t="s">
        <v>372</v>
      </c>
      <c r="E77" s="242" t="s">
        <v>304</v>
      </c>
      <c r="F77" s="242" t="s">
        <v>315</v>
      </c>
      <c r="G77" s="244" t="s">
        <v>3</v>
      </c>
      <c r="H77" s="242" t="s">
        <v>506</v>
      </c>
      <c r="I77" s="244"/>
      <c r="J77" s="258">
        <f>J78+J84+J87</f>
        <v>444.30000000000007</v>
      </c>
      <c r="K77" s="502"/>
      <c r="L77" s="500"/>
    </row>
    <row r="78" spans="1:12" ht="24" customHeight="1">
      <c r="A78" s="44"/>
      <c r="B78" s="68"/>
      <c r="C78" s="232" t="s">
        <v>16</v>
      </c>
      <c r="D78" s="241" t="s">
        <v>372</v>
      </c>
      <c r="E78" s="242" t="s">
        <v>304</v>
      </c>
      <c r="F78" s="242" t="s">
        <v>315</v>
      </c>
      <c r="G78" s="244"/>
      <c r="H78" s="242" t="s">
        <v>510</v>
      </c>
      <c r="I78" s="244"/>
      <c r="J78" s="258">
        <f>J81+J79</f>
        <v>419.30000000000007</v>
      </c>
      <c r="K78" s="502"/>
      <c r="L78" s="500"/>
    </row>
    <row r="79" spans="1:12" ht="40.5" customHeight="1">
      <c r="A79" s="44"/>
      <c r="B79" s="68"/>
      <c r="C79" s="232" t="s">
        <v>681</v>
      </c>
      <c r="D79" s="241" t="s">
        <v>372</v>
      </c>
      <c r="E79" s="242" t="s">
        <v>304</v>
      </c>
      <c r="F79" s="242" t="s">
        <v>315</v>
      </c>
      <c r="G79" s="244"/>
      <c r="H79" s="242" t="s">
        <v>577</v>
      </c>
      <c r="I79" s="244"/>
      <c r="J79" s="258">
        <f>J80</f>
        <v>334.20000000000005</v>
      </c>
      <c r="K79" s="502"/>
      <c r="L79" s="500"/>
    </row>
    <row r="80" spans="1:12" ht="37.5" customHeight="1">
      <c r="A80" s="44"/>
      <c r="B80" s="68"/>
      <c r="C80" s="232" t="s">
        <v>544</v>
      </c>
      <c r="D80" s="241" t="s">
        <v>372</v>
      </c>
      <c r="E80" s="242" t="s">
        <v>304</v>
      </c>
      <c r="F80" s="242" t="s">
        <v>315</v>
      </c>
      <c r="G80" s="244"/>
      <c r="H80" s="242" t="s">
        <v>577</v>
      </c>
      <c r="I80" s="244" t="s">
        <v>190</v>
      </c>
      <c r="J80" s="258">
        <f>253.3+80.9</f>
        <v>334.20000000000005</v>
      </c>
      <c r="K80" s="502"/>
      <c r="L80" s="505"/>
    </row>
    <row r="81" spans="1:12" ht="37.5">
      <c r="A81" s="44"/>
      <c r="B81" s="68"/>
      <c r="C81" s="280" t="s">
        <v>256</v>
      </c>
      <c r="D81" s="241" t="s">
        <v>372</v>
      </c>
      <c r="E81" s="242" t="s">
        <v>304</v>
      </c>
      <c r="F81" s="242" t="s">
        <v>315</v>
      </c>
      <c r="G81" s="244" t="s">
        <v>379</v>
      </c>
      <c r="H81" s="242" t="s">
        <v>516</v>
      </c>
      <c r="I81" s="244"/>
      <c r="J81" s="258">
        <f>J82</f>
        <v>85.1</v>
      </c>
      <c r="K81" s="502"/>
      <c r="L81" s="500"/>
    </row>
    <row r="82" spans="1:12" ht="38.25" customHeight="1">
      <c r="A82" s="44"/>
      <c r="B82" s="68"/>
      <c r="C82" s="232" t="s">
        <v>544</v>
      </c>
      <c r="D82" s="241" t="s">
        <v>372</v>
      </c>
      <c r="E82" s="242" t="s">
        <v>304</v>
      </c>
      <c r="F82" s="242" t="s">
        <v>315</v>
      </c>
      <c r="G82" s="244" t="s">
        <v>393</v>
      </c>
      <c r="H82" s="242" t="s">
        <v>516</v>
      </c>
      <c r="I82" s="244" t="s">
        <v>190</v>
      </c>
      <c r="J82" s="258">
        <v>85.1</v>
      </c>
      <c r="K82" s="502"/>
      <c r="L82" s="500"/>
    </row>
    <row r="83" spans="1:12" ht="18.75" hidden="1">
      <c r="A83" s="44"/>
      <c r="B83" s="68"/>
      <c r="C83" s="280" t="s">
        <v>361</v>
      </c>
      <c r="D83" s="247" t="s">
        <v>372</v>
      </c>
      <c r="E83" s="244" t="s">
        <v>304</v>
      </c>
      <c r="F83" s="244" t="s">
        <v>315</v>
      </c>
      <c r="G83" s="244" t="s">
        <v>393</v>
      </c>
      <c r="H83" s="242" t="s">
        <v>360</v>
      </c>
      <c r="I83" s="244"/>
      <c r="J83" s="258"/>
      <c r="K83" s="502"/>
      <c r="L83" s="500"/>
    </row>
    <row r="84" spans="1:12" ht="18.75">
      <c r="A84" s="44"/>
      <c r="B84" s="68"/>
      <c r="C84" s="280" t="s">
        <v>514</v>
      </c>
      <c r="D84" s="247" t="s">
        <v>372</v>
      </c>
      <c r="E84" s="244" t="s">
        <v>304</v>
      </c>
      <c r="F84" s="244" t="s">
        <v>315</v>
      </c>
      <c r="G84" s="244"/>
      <c r="H84" s="242" t="s">
        <v>513</v>
      </c>
      <c r="I84" s="244"/>
      <c r="J84" s="258">
        <f>J85</f>
        <v>1</v>
      </c>
      <c r="K84" s="502"/>
      <c r="L84" s="500"/>
    </row>
    <row r="85" spans="1:12" ht="37.5" customHeight="1">
      <c r="A85" s="44"/>
      <c r="B85" s="68"/>
      <c r="C85" s="280" t="s">
        <v>49</v>
      </c>
      <c r="D85" s="241" t="s">
        <v>372</v>
      </c>
      <c r="E85" s="242" t="s">
        <v>304</v>
      </c>
      <c r="F85" s="242" t="s">
        <v>315</v>
      </c>
      <c r="G85" s="244" t="s">
        <v>3</v>
      </c>
      <c r="H85" s="242" t="s">
        <v>515</v>
      </c>
      <c r="I85" s="244"/>
      <c r="J85" s="258">
        <f>J86</f>
        <v>1</v>
      </c>
      <c r="K85" s="502"/>
      <c r="L85" s="500"/>
    </row>
    <row r="86" spans="1:12" ht="37.5" customHeight="1">
      <c r="A86" s="44"/>
      <c r="B86" s="231"/>
      <c r="C86" s="232" t="s">
        <v>544</v>
      </c>
      <c r="D86" s="241" t="s">
        <v>372</v>
      </c>
      <c r="E86" s="242" t="s">
        <v>304</v>
      </c>
      <c r="F86" s="242" t="s">
        <v>315</v>
      </c>
      <c r="G86" s="244" t="s">
        <v>3</v>
      </c>
      <c r="H86" s="242" t="s">
        <v>515</v>
      </c>
      <c r="I86" s="244" t="s">
        <v>190</v>
      </c>
      <c r="J86" s="258">
        <v>1</v>
      </c>
      <c r="K86" s="502"/>
      <c r="L86" s="500"/>
    </row>
    <row r="87" spans="1:12" ht="39.75" customHeight="1">
      <c r="A87" s="44"/>
      <c r="B87" s="231"/>
      <c r="C87" s="232" t="s">
        <v>580</v>
      </c>
      <c r="D87" s="241" t="s">
        <v>372</v>
      </c>
      <c r="E87" s="242" t="s">
        <v>304</v>
      </c>
      <c r="F87" s="242" t="s">
        <v>315</v>
      </c>
      <c r="G87" s="244"/>
      <c r="H87" s="242" t="s">
        <v>578</v>
      </c>
      <c r="I87" s="244"/>
      <c r="J87" s="258">
        <f>J88</f>
        <v>24</v>
      </c>
      <c r="K87" s="502"/>
      <c r="L87" s="506"/>
    </row>
    <row r="88" spans="1:12" ht="18.75">
      <c r="A88" s="44"/>
      <c r="B88" s="231"/>
      <c r="C88" s="279" t="s">
        <v>581</v>
      </c>
      <c r="D88" s="241" t="s">
        <v>372</v>
      </c>
      <c r="E88" s="242" t="s">
        <v>304</v>
      </c>
      <c r="F88" s="242" t="s">
        <v>315</v>
      </c>
      <c r="G88" s="242"/>
      <c r="H88" s="242" t="s">
        <v>579</v>
      </c>
      <c r="I88" s="244"/>
      <c r="J88" s="260">
        <f>J89</f>
        <v>24</v>
      </c>
      <c r="K88" s="502"/>
      <c r="L88" s="500"/>
    </row>
    <row r="89" spans="1:12" ht="40.5" customHeight="1">
      <c r="A89" s="44"/>
      <c r="B89" s="231"/>
      <c r="C89" s="232" t="s">
        <v>544</v>
      </c>
      <c r="D89" s="241" t="s">
        <v>372</v>
      </c>
      <c r="E89" s="242" t="s">
        <v>304</v>
      </c>
      <c r="F89" s="242" t="s">
        <v>315</v>
      </c>
      <c r="G89" s="242" t="s">
        <v>393</v>
      </c>
      <c r="H89" s="242" t="s">
        <v>579</v>
      </c>
      <c r="I89" s="244" t="s">
        <v>190</v>
      </c>
      <c r="J89" s="396">
        <v>24</v>
      </c>
      <c r="K89" s="507"/>
      <c r="L89" s="500"/>
    </row>
    <row r="90" spans="1:12" ht="20.25" customHeight="1">
      <c r="A90" s="44"/>
      <c r="B90" s="278">
        <v>3</v>
      </c>
      <c r="C90" s="290" t="s">
        <v>337</v>
      </c>
      <c r="D90" s="239" t="s">
        <v>372</v>
      </c>
      <c r="E90" s="240" t="s">
        <v>305</v>
      </c>
      <c r="F90" s="240"/>
      <c r="G90" s="240"/>
      <c r="H90" s="240"/>
      <c r="I90" s="240"/>
      <c r="J90" s="289">
        <f>J91</f>
        <v>201.1</v>
      </c>
      <c r="K90" s="502"/>
      <c r="L90" s="500"/>
    </row>
    <row r="91" spans="1:12" ht="17.25" customHeight="1">
      <c r="A91" s="44"/>
      <c r="B91" s="68"/>
      <c r="C91" s="285" t="s">
        <v>338</v>
      </c>
      <c r="D91" s="241" t="s">
        <v>372</v>
      </c>
      <c r="E91" s="242" t="s">
        <v>305</v>
      </c>
      <c r="F91" s="242" t="s">
        <v>306</v>
      </c>
      <c r="G91" s="242"/>
      <c r="H91" s="242"/>
      <c r="I91" s="244"/>
      <c r="J91" s="253">
        <f>J92</f>
        <v>201.1</v>
      </c>
      <c r="K91" s="502"/>
      <c r="L91" s="500"/>
    </row>
    <row r="92" spans="1:12" ht="39" customHeight="1">
      <c r="A92" s="44"/>
      <c r="B92" s="68"/>
      <c r="C92" s="253" t="s">
        <v>96</v>
      </c>
      <c r="D92" s="241" t="s">
        <v>372</v>
      </c>
      <c r="E92" s="242" t="s">
        <v>305</v>
      </c>
      <c r="F92" s="242" t="s">
        <v>306</v>
      </c>
      <c r="G92" s="242" t="s">
        <v>347</v>
      </c>
      <c r="H92" s="242" t="s">
        <v>505</v>
      </c>
      <c r="I92" s="244"/>
      <c r="J92" s="253">
        <f>J93</f>
        <v>201.1</v>
      </c>
      <c r="K92" s="502"/>
      <c r="L92" s="500"/>
    </row>
    <row r="93" spans="1:12" ht="18.75">
      <c r="A93" s="44"/>
      <c r="B93" s="68"/>
      <c r="C93" s="232" t="s">
        <v>597</v>
      </c>
      <c r="D93" s="241" t="s">
        <v>372</v>
      </c>
      <c r="E93" s="242" t="s">
        <v>305</v>
      </c>
      <c r="F93" s="242" t="s">
        <v>306</v>
      </c>
      <c r="G93" s="242" t="s">
        <v>332</v>
      </c>
      <c r="H93" s="242" t="s">
        <v>506</v>
      </c>
      <c r="I93" s="244"/>
      <c r="J93" s="252">
        <f>J94</f>
        <v>201.1</v>
      </c>
      <c r="K93" s="502"/>
      <c r="L93" s="500"/>
    </row>
    <row r="94" spans="1:12" ht="25.5" customHeight="1">
      <c r="A94" s="44"/>
      <c r="B94" s="68"/>
      <c r="C94" s="232" t="s">
        <v>16</v>
      </c>
      <c r="D94" s="241" t="s">
        <v>372</v>
      </c>
      <c r="E94" s="242" t="s">
        <v>305</v>
      </c>
      <c r="F94" s="242" t="s">
        <v>306</v>
      </c>
      <c r="G94" s="242"/>
      <c r="H94" s="242" t="s">
        <v>510</v>
      </c>
      <c r="I94" s="244"/>
      <c r="J94" s="252">
        <f>J95</f>
        <v>201.1</v>
      </c>
      <c r="K94" s="502"/>
      <c r="L94" s="500"/>
    </row>
    <row r="95" spans="1:12" ht="37.5">
      <c r="A95" s="44"/>
      <c r="B95" s="68"/>
      <c r="C95" s="284" t="s">
        <v>331</v>
      </c>
      <c r="D95" s="241" t="s">
        <v>372</v>
      </c>
      <c r="E95" s="242" t="s">
        <v>305</v>
      </c>
      <c r="F95" s="242" t="s">
        <v>306</v>
      </c>
      <c r="G95" s="242" t="s">
        <v>332</v>
      </c>
      <c r="H95" s="242" t="s">
        <v>517</v>
      </c>
      <c r="I95" s="244"/>
      <c r="J95" s="541">
        <f>J96+J97</f>
        <v>201.1</v>
      </c>
      <c r="K95" s="502"/>
      <c r="L95" s="500"/>
    </row>
    <row r="96" spans="1:12" ht="57.75" customHeight="1">
      <c r="A96" s="44"/>
      <c r="B96" s="68"/>
      <c r="C96" s="253" t="s">
        <v>188</v>
      </c>
      <c r="D96" s="241" t="s">
        <v>372</v>
      </c>
      <c r="E96" s="242" t="s">
        <v>305</v>
      </c>
      <c r="F96" s="242" t="s">
        <v>306</v>
      </c>
      <c r="G96" s="242" t="s">
        <v>332</v>
      </c>
      <c r="H96" s="242" t="s">
        <v>517</v>
      </c>
      <c r="I96" s="244" t="s">
        <v>189</v>
      </c>
      <c r="J96" s="253">
        <v>198.1</v>
      </c>
      <c r="K96" s="502"/>
      <c r="L96" s="500"/>
    </row>
    <row r="97" spans="1:12" ht="40.5" customHeight="1">
      <c r="A97" s="44"/>
      <c r="B97" s="68"/>
      <c r="C97" s="232" t="s">
        <v>544</v>
      </c>
      <c r="D97" s="241" t="s">
        <v>372</v>
      </c>
      <c r="E97" s="242" t="s">
        <v>305</v>
      </c>
      <c r="F97" s="242" t="s">
        <v>306</v>
      </c>
      <c r="G97" s="242" t="s">
        <v>332</v>
      </c>
      <c r="H97" s="242" t="s">
        <v>517</v>
      </c>
      <c r="I97" s="246" t="s">
        <v>190</v>
      </c>
      <c r="J97" s="264">
        <v>3</v>
      </c>
      <c r="K97" s="502"/>
      <c r="L97" s="500"/>
    </row>
    <row r="98" spans="1:12" ht="23.25" customHeight="1">
      <c r="A98" s="44"/>
      <c r="B98" s="86">
        <v>4</v>
      </c>
      <c r="C98" s="290" t="s">
        <v>343</v>
      </c>
      <c r="D98" s="239" t="s">
        <v>372</v>
      </c>
      <c r="E98" s="240" t="s">
        <v>306</v>
      </c>
      <c r="F98" s="240"/>
      <c r="G98" s="240"/>
      <c r="H98" s="240"/>
      <c r="I98" s="240"/>
      <c r="J98" s="289">
        <f>J99+J107+J114</f>
        <v>62.8</v>
      </c>
      <c r="K98" s="502"/>
      <c r="L98" s="500"/>
    </row>
    <row r="99" spans="1:12" ht="37.5">
      <c r="A99" s="44"/>
      <c r="B99" s="68"/>
      <c r="C99" s="285" t="s">
        <v>333</v>
      </c>
      <c r="D99" s="241" t="s">
        <v>372</v>
      </c>
      <c r="E99" s="242" t="s">
        <v>306</v>
      </c>
      <c r="F99" s="242" t="s">
        <v>300</v>
      </c>
      <c r="G99" s="242"/>
      <c r="H99" s="242"/>
      <c r="I99" s="244"/>
      <c r="J99" s="253">
        <f>J100</f>
        <v>8.6</v>
      </c>
      <c r="K99" s="502"/>
      <c r="L99" s="500"/>
    </row>
    <row r="100" spans="1:12" ht="40.5" customHeight="1">
      <c r="A100" s="44"/>
      <c r="B100" s="68"/>
      <c r="C100" s="286" t="s">
        <v>93</v>
      </c>
      <c r="D100" s="241" t="s">
        <v>372</v>
      </c>
      <c r="E100" s="242" t="s">
        <v>306</v>
      </c>
      <c r="F100" s="242" t="s">
        <v>300</v>
      </c>
      <c r="G100" s="242" t="s">
        <v>374</v>
      </c>
      <c r="H100" s="242" t="s">
        <v>469</v>
      </c>
      <c r="I100" s="244"/>
      <c r="J100" s="252">
        <f>J101</f>
        <v>8.6</v>
      </c>
      <c r="K100" s="502"/>
      <c r="L100" s="500"/>
    </row>
    <row r="101" spans="1:12" ht="21.75" customHeight="1">
      <c r="A101" s="44"/>
      <c r="B101" s="68"/>
      <c r="C101" s="232" t="s">
        <v>597</v>
      </c>
      <c r="D101" s="241" t="s">
        <v>372</v>
      </c>
      <c r="E101" s="242" t="s">
        <v>306</v>
      </c>
      <c r="F101" s="242" t="s">
        <v>300</v>
      </c>
      <c r="G101" s="242" t="s">
        <v>376</v>
      </c>
      <c r="H101" s="242" t="s">
        <v>470</v>
      </c>
      <c r="I101" s="244"/>
      <c r="J101" s="252">
        <f>J102</f>
        <v>8.6</v>
      </c>
      <c r="K101" s="502"/>
      <c r="L101" s="500"/>
    </row>
    <row r="102" spans="1:12" ht="38.25" customHeight="1">
      <c r="A102" s="44"/>
      <c r="B102" s="68"/>
      <c r="C102" s="235" t="s">
        <v>497</v>
      </c>
      <c r="D102" s="241" t="s">
        <v>372</v>
      </c>
      <c r="E102" s="242" t="s">
        <v>306</v>
      </c>
      <c r="F102" s="242" t="s">
        <v>300</v>
      </c>
      <c r="G102" s="242"/>
      <c r="H102" s="242" t="s">
        <v>471</v>
      </c>
      <c r="I102" s="244"/>
      <c r="J102" s="252">
        <f>J103+J105</f>
        <v>8.6</v>
      </c>
      <c r="K102" s="502"/>
      <c r="L102" s="500"/>
    </row>
    <row r="103" spans="1:12" ht="61.5" customHeight="1" hidden="1">
      <c r="A103" s="44"/>
      <c r="B103" s="68"/>
      <c r="C103" s="235" t="s">
        <v>23</v>
      </c>
      <c r="D103" s="241" t="s">
        <v>372</v>
      </c>
      <c r="E103" s="242" t="s">
        <v>306</v>
      </c>
      <c r="F103" s="242" t="s">
        <v>300</v>
      </c>
      <c r="G103" s="242" t="s">
        <v>389</v>
      </c>
      <c r="H103" s="242" t="s">
        <v>472</v>
      </c>
      <c r="I103" s="244"/>
      <c r="J103" s="252">
        <f>J104</f>
        <v>0</v>
      </c>
      <c r="K103" s="502"/>
      <c r="L103" s="500"/>
    </row>
    <row r="104" spans="1:12" ht="37.5" customHeight="1" hidden="1">
      <c r="A104" s="44"/>
      <c r="B104" s="68"/>
      <c r="C104" s="232" t="s">
        <v>544</v>
      </c>
      <c r="D104" s="241" t="s">
        <v>372</v>
      </c>
      <c r="E104" s="242" t="s">
        <v>306</v>
      </c>
      <c r="F104" s="242" t="s">
        <v>300</v>
      </c>
      <c r="G104" s="242" t="s">
        <v>389</v>
      </c>
      <c r="H104" s="242" t="s">
        <v>472</v>
      </c>
      <c r="I104" s="244" t="s">
        <v>190</v>
      </c>
      <c r="J104" s="265">
        <f>5+2-5-2</f>
        <v>0</v>
      </c>
      <c r="K104" s="508"/>
      <c r="L104" s="509"/>
    </row>
    <row r="105" spans="1:12" ht="79.5" customHeight="1">
      <c r="A105" s="44"/>
      <c r="B105" s="68"/>
      <c r="C105" s="268" t="s">
        <v>559</v>
      </c>
      <c r="D105" s="241" t="s">
        <v>372</v>
      </c>
      <c r="E105" s="242" t="s">
        <v>306</v>
      </c>
      <c r="F105" s="242" t="s">
        <v>300</v>
      </c>
      <c r="G105" s="242"/>
      <c r="H105" s="242" t="s">
        <v>558</v>
      </c>
      <c r="I105" s="244"/>
      <c r="J105" s="265">
        <f>J106</f>
        <v>8.6</v>
      </c>
      <c r="K105" s="502"/>
      <c r="L105" s="510"/>
    </row>
    <row r="106" spans="1:12" ht="37.5" customHeight="1">
      <c r="A106" s="44"/>
      <c r="B106" s="68"/>
      <c r="C106" s="232" t="s">
        <v>544</v>
      </c>
      <c r="D106" s="241" t="s">
        <v>372</v>
      </c>
      <c r="E106" s="242" t="s">
        <v>306</v>
      </c>
      <c r="F106" s="242" t="s">
        <v>300</v>
      </c>
      <c r="G106" s="242"/>
      <c r="H106" s="242" t="s">
        <v>558</v>
      </c>
      <c r="I106" s="244" t="s">
        <v>190</v>
      </c>
      <c r="J106" s="265">
        <v>8.6</v>
      </c>
      <c r="K106" s="502"/>
      <c r="L106" s="510"/>
    </row>
    <row r="107" spans="1:12" ht="20.25" customHeight="1">
      <c r="A107" s="44"/>
      <c r="B107" s="68"/>
      <c r="C107" s="232" t="s">
        <v>369</v>
      </c>
      <c r="D107" s="241" t="s">
        <v>372</v>
      </c>
      <c r="E107" s="242" t="s">
        <v>306</v>
      </c>
      <c r="F107" s="242" t="s">
        <v>296</v>
      </c>
      <c r="G107" s="242"/>
      <c r="H107" s="242"/>
      <c r="I107" s="244"/>
      <c r="J107" s="265">
        <f>J108</f>
        <v>26.4</v>
      </c>
      <c r="K107" s="502"/>
      <c r="L107" s="500"/>
    </row>
    <row r="108" spans="1:12" ht="39" customHeight="1">
      <c r="A108" s="44"/>
      <c r="B108" s="68"/>
      <c r="C108" s="286" t="s">
        <v>93</v>
      </c>
      <c r="D108" s="241" t="s">
        <v>372</v>
      </c>
      <c r="E108" s="242" t="s">
        <v>306</v>
      </c>
      <c r="F108" s="242" t="s">
        <v>296</v>
      </c>
      <c r="G108" s="242" t="s">
        <v>374</v>
      </c>
      <c r="H108" s="242" t="s">
        <v>469</v>
      </c>
      <c r="I108" s="244"/>
      <c r="J108" s="258">
        <f>J110</f>
        <v>26.4</v>
      </c>
      <c r="K108" s="502"/>
      <c r="L108" s="500"/>
    </row>
    <row r="109" spans="1:12" ht="37.5" hidden="1">
      <c r="A109" s="44"/>
      <c r="B109" s="68"/>
      <c r="C109" s="235" t="s">
        <v>375</v>
      </c>
      <c r="D109" s="241" t="s">
        <v>372</v>
      </c>
      <c r="E109" s="242" t="s">
        <v>306</v>
      </c>
      <c r="F109" s="242" t="s">
        <v>296</v>
      </c>
      <c r="G109" s="242" t="s">
        <v>376</v>
      </c>
      <c r="H109" s="242"/>
      <c r="I109" s="244"/>
      <c r="J109" s="234"/>
      <c r="K109" s="502"/>
      <c r="L109" s="500"/>
    </row>
    <row r="110" spans="1:12" ht="19.5" customHeight="1">
      <c r="A110" s="44"/>
      <c r="B110" s="68"/>
      <c r="C110" s="232" t="s">
        <v>597</v>
      </c>
      <c r="D110" s="241" t="s">
        <v>372</v>
      </c>
      <c r="E110" s="242" t="s">
        <v>306</v>
      </c>
      <c r="F110" s="242" t="s">
        <v>296</v>
      </c>
      <c r="G110" s="242"/>
      <c r="H110" s="242" t="s">
        <v>470</v>
      </c>
      <c r="I110" s="244"/>
      <c r="J110" s="258">
        <f>J111</f>
        <v>26.4</v>
      </c>
      <c r="K110" s="502"/>
      <c r="L110" s="500"/>
    </row>
    <row r="111" spans="1:12" ht="36.75" customHeight="1">
      <c r="A111" s="44"/>
      <c r="B111" s="68"/>
      <c r="C111" s="235" t="s">
        <v>500</v>
      </c>
      <c r="D111" s="241" t="s">
        <v>372</v>
      </c>
      <c r="E111" s="242" t="s">
        <v>306</v>
      </c>
      <c r="F111" s="242" t="s">
        <v>296</v>
      </c>
      <c r="G111" s="242"/>
      <c r="H111" s="242" t="s">
        <v>498</v>
      </c>
      <c r="I111" s="244"/>
      <c r="J111" s="258">
        <f>J112</f>
        <v>26.4</v>
      </c>
      <c r="K111" s="502"/>
      <c r="L111" s="500"/>
    </row>
    <row r="112" spans="1:12" ht="18" customHeight="1">
      <c r="A112" s="44"/>
      <c r="B112" s="68"/>
      <c r="C112" s="234" t="s">
        <v>48</v>
      </c>
      <c r="D112" s="241" t="s">
        <v>372</v>
      </c>
      <c r="E112" s="242" t="s">
        <v>306</v>
      </c>
      <c r="F112" s="242" t="s">
        <v>296</v>
      </c>
      <c r="G112" s="242" t="s">
        <v>377</v>
      </c>
      <c r="H112" s="242" t="s">
        <v>499</v>
      </c>
      <c r="I112" s="244"/>
      <c r="J112" s="258">
        <f>J113</f>
        <v>26.4</v>
      </c>
      <c r="K112" s="502"/>
      <c r="L112" s="500"/>
    </row>
    <row r="113" spans="1:12" ht="38.25" customHeight="1">
      <c r="A113" s="44"/>
      <c r="B113" s="68"/>
      <c r="C113" s="232" t="s">
        <v>544</v>
      </c>
      <c r="D113" s="241" t="s">
        <v>372</v>
      </c>
      <c r="E113" s="242" t="s">
        <v>306</v>
      </c>
      <c r="F113" s="242" t="s">
        <v>296</v>
      </c>
      <c r="G113" s="242" t="s">
        <v>377</v>
      </c>
      <c r="H113" s="242" t="s">
        <v>499</v>
      </c>
      <c r="I113" s="244" t="s">
        <v>190</v>
      </c>
      <c r="J113" s="265">
        <v>26.4</v>
      </c>
      <c r="K113" s="511"/>
      <c r="L113" s="512"/>
    </row>
    <row r="114" spans="1:12" ht="37.5">
      <c r="A114" s="44"/>
      <c r="B114" s="68"/>
      <c r="C114" s="232" t="s">
        <v>355</v>
      </c>
      <c r="D114" s="241" t="s">
        <v>372</v>
      </c>
      <c r="E114" s="242" t="s">
        <v>306</v>
      </c>
      <c r="F114" s="242" t="s">
        <v>293</v>
      </c>
      <c r="G114" s="242"/>
      <c r="H114" s="242"/>
      <c r="I114" s="242"/>
      <c r="J114" s="258">
        <f>J115</f>
        <v>27.8</v>
      </c>
      <c r="K114" s="502"/>
      <c r="L114" s="500"/>
    </row>
    <row r="115" spans="1:12" ht="37.5" customHeight="1">
      <c r="A115" s="44"/>
      <c r="B115" s="68"/>
      <c r="C115" s="286" t="s">
        <v>93</v>
      </c>
      <c r="D115" s="241" t="s">
        <v>372</v>
      </c>
      <c r="E115" s="242" t="s">
        <v>306</v>
      </c>
      <c r="F115" s="242" t="s">
        <v>293</v>
      </c>
      <c r="G115" s="242" t="s">
        <v>374</v>
      </c>
      <c r="H115" s="242" t="s">
        <v>469</v>
      </c>
      <c r="I115" s="242"/>
      <c r="J115" s="542">
        <f>J116</f>
        <v>27.8</v>
      </c>
      <c r="K115" s="502"/>
      <c r="L115" s="500"/>
    </row>
    <row r="116" spans="1:12" ht="18.75">
      <c r="A116" s="44"/>
      <c r="B116" s="68"/>
      <c r="C116" s="232" t="s">
        <v>597</v>
      </c>
      <c r="D116" s="241" t="s">
        <v>372</v>
      </c>
      <c r="E116" s="242" t="s">
        <v>306</v>
      </c>
      <c r="F116" s="242" t="s">
        <v>293</v>
      </c>
      <c r="G116" s="242" t="s">
        <v>376</v>
      </c>
      <c r="H116" s="242" t="s">
        <v>470</v>
      </c>
      <c r="I116" s="242"/>
      <c r="J116" s="261">
        <f>J117</f>
        <v>27.8</v>
      </c>
      <c r="K116" s="502"/>
      <c r="L116" s="500"/>
    </row>
    <row r="117" spans="1:12" ht="18" customHeight="1">
      <c r="A117" s="44"/>
      <c r="B117" s="68"/>
      <c r="C117" s="232" t="s">
        <v>564</v>
      </c>
      <c r="D117" s="241" t="s">
        <v>372</v>
      </c>
      <c r="E117" s="242" t="s">
        <v>306</v>
      </c>
      <c r="F117" s="242" t="s">
        <v>293</v>
      </c>
      <c r="G117" s="242"/>
      <c r="H117" s="242" t="s">
        <v>563</v>
      </c>
      <c r="I117" s="242"/>
      <c r="J117" s="258">
        <f>J118</f>
        <v>27.8</v>
      </c>
      <c r="K117" s="502"/>
      <c r="L117" s="500"/>
    </row>
    <row r="118" spans="1:12" ht="58.5" customHeight="1">
      <c r="A118" s="44"/>
      <c r="B118" s="68"/>
      <c r="C118" s="268" t="s">
        <v>570</v>
      </c>
      <c r="D118" s="241" t="s">
        <v>372</v>
      </c>
      <c r="E118" s="242" t="s">
        <v>306</v>
      </c>
      <c r="F118" s="242" t="s">
        <v>293</v>
      </c>
      <c r="G118" s="242" t="s">
        <v>378</v>
      </c>
      <c r="H118" s="242" t="s">
        <v>565</v>
      </c>
      <c r="I118" s="242"/>
      <c r="J118" s="258">
        <f>J119</f>
        <v>27.8</v>
      </c>
      <c r="K118" s="502"/>
      <c r="L118" s="500"/>
    </row>
    <row r="119" spans="1:12" ht="36.75" customHeight="1">
      <c r="A119" s="44"/>
      <c r="B119" s="68"/>
      <c r="C119" s="232" t="s">
        <v>544</v>
      </c>
      <c r="D119" s="241" t="s">
        <v>372</v>
      </c>
      <c r="E119" s="242" t="s">
        <v>306</v>
      </c>
      <c r="F119" s="242" t="s">
        <v>293</v>
      </c>
      <c r="G119" s="242" t="s">
        <v>378</v>
      </c>
      <c r="H119" s="242" t="s">
        <v>565</v>
      </c>
      <c r="I119" s="242" t="s">
        <v>190</v>
      </c>
      <c r="J119" s="258">
        <v>27.8</v>
      </c>
      <c r="K119" s="502"/>
      <c r="L119" s="500"/>
    </row>
    <row r="120" spans="1:12" ht="39" customHeight="1" hidden="1">
      <c r="A120" s="44"/>
      <c r="B120" s="68"/>
      <c r="C120" s="235" t="s">
        <v>187</v>
      </c>
      <c r="D120" s="241" t="s">
        <v>372</v>
      </c>
      <c r="E120" s="242" t="s">
        <v>306</v>
      </c>
      <c r="F120" s="242" t="s">
        <v>293</v>
      </c>
      <c r="G120" s="242"/>
      <c r="H120" s="242" t="s">
        <v>47</v>
      </c>
      <c r="I120" s="242"/>
      <c r="J120" s="252">
        <f>J121</f>
        <v>0</v>
      </c>
      <c r="K120" s="502"/>
      <c r="L120" s="500"/>
    </row>
    <row r="121" spans="1:12" ht="39.75" customHeight="1" hidden="1">
      <c r="A121" s="44"/>
      <c r="B121" s="68"/>
      <c r="C121" s="232" t="s">
        <v>51</v>
      </c>
      <c r="D121" s="241" t="s">
        <v>372</v>
      </c>
      <c r="E121" s="242" t="s">
        <v>306</v>
      </c>
      <c r="F121" s="242" t="s">
        <v>293</v>
      </c>
      <c r="G121" s="242" t="s">
        <v>378</v>
      </c>
      <c r="H121" s="242" t="s">
        <v>151</v>
      </c>
      <c r="I121" s="242"/>
      <c r="J121" s="252">
        <f>J122</f>
        <v>0</v>
      </c>
      <c r="K121" s="502"/>
      <c r="L121" s="500"/>
    </row>
    <row r="122" spans="1:12" ht="21.75" customHeight="1" hidden="1">
      <c r="A122" s="44"/>
      <c r="B122" s="68"/>
      <c r="C122" s="232" t="s">
        <v>191</v>
      </c>
      <c r="D122" s="241" t="s">
        <v>372</v>
      </c>
      <c r="E122" s="242" t="s">
        <v>306</v>
      </c>
      <c r="F122" s="242" t="s">
        <v>293</v>
      </c>
      <c r="G122" s="242" t="s">
        <v>378</v>
      </c>
      <c r="H122" s="242" t="s">
        <v>151</v>
      </c>
      <c r="I122" s="242" t="s">
        <v>190</v>
      </c>
      <c r="J122" s="253"/>
      <c r="K122" s="502"/>
      <c r="L122" s="500"/>
    </row>
    <row r="123" spans="1:12" ht="20.25" customHeight="1">
      <c r="A123" s="44"/>
      <c r="B123" s="81">
        <v>5</v>
      </c>
      <c r="C123" s="290" t="s">
        <v>344</v>
      </c>
      <c r="D123" s="239" t="s">
        <v>372</v>
      </c>
      <c r="E123" s="240" t="s">
        <v>309</v>
      </c>
      <c r="F123" s="240"/>
      <c r="G123" s="240"/>
      <c r="H123" s="240"/>
      <c r="I123" s="240"/>
      <c r="J123" s="289">
        <f>J124+J135</f>
        <v>1499.3</v>
      </c>
      <c r="K123" s="502"/>
      <c r="L123" s="500"/>
    </row>
    <row r="124" spans="1:12" ht="19.5" customHeight="1">
      <c r="A124" s="44"/>
      <c r="B124" s="68"/>
      <c r="C124" s="285" t="s">
        <v>316</v>
      </c>
      <c r="D124" s="241" t="s">
        <v>372</v>
      </c>
      <c r="E124" s="242" t="s">
        <v>309</v>
      </c>
      <c r="F124" s="242" t="s">
        <v>300</v>
      </c>
      <c r="G124" s="242"/>
      <c r="H124" s="242"/>
      <c r="I124" s="244"/>
      <c r="J124" s="253">
        <f>J125</f>
        <v>1406</v>
      </c>
      <c r="K124" s="502"/>
      <c r="L124" s="500"/>
    </row>
    <row r="125" spans="1:12" ht="37.5" customHeight="1">
      <c r="A125" s="44"/>
      <c r="B125" s="68"/>
      <c r="C125" s="285" t="s">
        <v>95</v>
      </c>
      <c r="D125" s="241" t="s">
        <v>372</v>
      </c>
      <c r="E125" s="242" t="s">
        <v>309</v>
      </c>
      <c r="F125" s="242" t="s">
        <v>300</v>
      </c>
      <c r="G125" s="242" t="s">
        <v>390</v>
      </c>
      <c r="H125" s="242" t="s">
        <v>477</v>
      </c>
      <c r="I125" s="244"/>
      <c r="J125" s="252">
        <f>J126</f>
        <v>1406</v>
      </c>
      <c r="K125" s="502"/>
      <c r="L125" s="500"/>
    </row>
    <row r="126" spans="1:12" ht="18" customHeight="1">
      <c r="A126" s="44"/>
      <c r="B126" s="68"/>
      <c r="C126" s="232" t="s">
        <v>597</v>
      </c>
      <c r="D126" s="241" t="s">
        <v>372</v>
      </c>
      <c r="E126" s="242" t="s">
        <v>309</v>
      </c>
      <c r="F126" s="242" t="s">
        <v>300</v>
      </c>
      <c r="G126" s="242" t="s">
        <v>391</v>
      </c>
      <c r="H126" s="242" t="s">
        <v>478</v>
      </c>
      <c r="I126" s="244"/>
      <c r="J126" s="252">
        <f>J127</f>
        <v>1406</v>
      </c>
      <c r="K126" s="502"/>
      <c r="L126" s="500"/>
    </row>
    <row r="127" spans="1:12" ht="40.5" customHeight="1">
      <c r="A127" s="44"/>
      <c r="B127" s="68"/>
      <c r="C127" s="285" t="s">
        <v>503</v>
      </c>
      <c r="D127" s="241" t="s">
        <v>372</v>
      </c>
      <c r="E127" s="242" t="s">
        <v>309</v>
      </c>
      <c r="F127" s="242" t="s">
        <v>300</v>
      </c>
      <c r="G127" s="242" t="s">
        <v>391</v>
      </c>
      <c r="H127" s="242" t="s">
        <v>479</v>
      </c>
      <c r="I127" s="244"/>
      <c r="J127" s="252">
        <f>J129</f>
        <v>1406</v>
      </c>
      <c r="K127" s="502"/>
      <c r="L127" s="500"/>
    </row>
    <row r="128" spans="1:12" ht="18" customHeight="1" hidden="1">
      <c r="A128" s="44"/>
      <c r="B128" s="68"/>
      <c r="C128" s="232" t="s">
        <v>191</v>
      </c>
      <c r="D128" s="241" t="s">
        <v>372</v>
      </c>
      <c r="E128" s="242" t="s">
        <v>309</v>
      </c>
      <c r="F128" s="242" t="s">
        <v>300</v>
      </c>
      <c r="G128" s="242" t="s">
        <v>391</v>
      </c>
      <c r="H128" s="242" t="s">
        <v>454</v>
      </c>
      <c r="I128" s="244" t="s">
        <v>190</v>
      </c>
      <c r="J128" s="252">
        <v>0</v>
      </c>
      <c r="K128" s="502"/>
      <c r="L128" s="500"/>
    </row>
    <row r="129" spans="1:12" ht="54" customHeight="1">
      <c r="A129" s="44"/>
      <c r="B129" s="68"/>
      <c r="C129" s="285" t="s">
        <v>271</v>
      </c>
      <c r="D129" s="241" t="s">
        <v>372</v>
      </c>
      <c r="E129" s="242" t="s">
        <v>309</v>
      </c>
      <c r="F129" s="242" t="s">
        <v>300</v>
      </c>
      <c r="G129" s="242" t="s">
        <v>392</v>
      </c>
      <c r="H129" s="242" t="s">
        <v>480</v>
      </c>
      <c r="I129" s="244"/>
      <c r="J129" s="252">
        <f>J130</f>
        <v>1406</v>
      </c>
      <c r="K129" s="502"/>
      <c r="L129" s="500"/>
    </row>
    <row r="130" spans="1:12" ht="39" customHeight="1">
      <c r="A130" s="44"/>
      <c r="B130" s="68"/>
      <c r="C130" s="232" t="s">
        <v>544</v>
      </c>
      <c r="D130" s="241" t="s">
        <v>372</v>
      </c>
      <c r="E130" s="242" t="s">
        <v>309</v>
      </c>
      <c r="F130" s="242" t="s">
        <v>300</v>
      </c>
      <c r="G130" s="242" t="s">
        <v>392</v>
      </c>
      <c r="H130" s="242" t="s">
        <v>480</v>
      </c>
      <c r="I130" s="244" t="s">
        <v>190</v>
      </c>
      <c r="J130" s="253">
        <v>1406</v>
      </c>
      <c r="K130" s="502"/>
      <c r="L130" s="513"/>
    </row>
    <row r="131" spans="1:12" ht="37.5" customHeight="1" hidden="1">
      <c r="A131" s="44"/>
      <c r="B131" s="68"/>
      <c r="C131" s="253" t="s">
        <v>255</v>
      </c>
      <c r="D131" s="241" t="s">
        <v>372</v>
      </c>
      <c r="E131" s="242" t="s">
        <v>309</v>
      </c>
      <c r="F131" s="242" t="s">
        <v>300</v>
      </c>
      <c r="G131" s="242"/>
      <c r="H131" s="242" t="s">
        <v>254</v>
      </c>
      <c r="I131" s="244"/>
      <c r="J131" s="253">
        <f>J132</f>
        <v>0</v>
      </c>
      <c r="K131" s="502"/>
      <c r="L131" s="513"/>
    </row>
    <row r="132" spans="1:12" ht="39" customHeight="1" hidden="1">
      <c r="A132" s="44"/>
      <c r="B132" s="68"/>
      <c r="C132" s="232" t="s">
        <v>458</v>
      </c>
      <c r="D132" s="241" t="s">
        <v>372</v>
      </c>
      <c r="E132" s="242" t="s">
        <v>309</v>
      </c>
      <c r="F132" s="242" t="s">
        <v>300</v>
      </c>
      <c r="G132" s="242"/>
      <c r="H132" s="242" t="s">
        <v>456</v>
      </c>
      <c r="I132" s="244"/>
      <c r="J132" s="253">
        <f>J133</f>
        <v>0</v>
      </c>
      <c r="K132" s="502"/>
      <c r="L132" s="513"/>
    </row>
    <row r="133" spans="1:12" ht="39.75" customHeight="1" hidden="1">
      <c r="A133" s="44"/>
      <c r="B133" s="68"/>
      <c r="C133" s="285" t="s">
        <v>455</v>
      </c>
      <c r="D133" s="241" t="s">
        <v>372</v>
      </c>
      <c r="E133" s="242" t="s">
        <v>309</v>
      </c>
      <c r="F133" s="242" t="s">
        <v>300</v>
      </c>
      <c r="G133" s="242"/>
      <c r="H133" s="242" t="s">
        <v>457</v>
      </c>
      <c r="I133" s="244"/>
      <c r="J133" s="253">
        <f>J134</f>
        <v>0</v>
      </c>
      <c r="K133" s="502"/>
      <c r="L133" s="513"/>
    </row>
    <row r="134" spans="1:12" ht="19.5" customHeight="1" hidden="1">
      <c r="A134" s="44"/>
      <c r="B134" s="68"/>
      <c r="C134" s="232" t="s">
        <v>191</v>
      </c>
      <c r="D134" s="241" t="s">
        <v>372</v>
      </c>
      <c r="E134" s="242" t="s">
        <v>309</v>
      </c>
      <c r="F134" s="242" t="s">
        <v>300</v>
      </c>
      <c r="G134" s="242"/>
      <c r="H134" s="242" t="s">
        <v>457</v>
      </c>
      <c r="I134" s="244" t="s">
        <v>190</v>
      </c>
      <c r="J134" s="253"/>
      <c r="K134" s="502"/>
      <c r="L134" s="513"/>
    </row>
    <row r="135" spans="1:12" ht="17.25" customHeight="1">
      <c r="A135" s="44"/>
      <c r="B135" s="68"/>
      <c r="C135" s="232" t="s">
        <v>288</v>
      </c>
      <c r="D135" s="241" t="s">
        <v>372</v>
      </c>
      <c r="E135" s="242" t="s">
        <v>309</v>
      </c>
      <c r="F135" s="242" t="s">
        <v>294</v>
      </c>
      <c r="G135" s="242"/>
      <c r="H135" s="242"/>
      <c r="I135" s="244"/>
      <c r="J135" s="258">
        <f>J136+J141+J146</f>
        <v>93.3</v>
      </c>
      <c r="K135" s="502"/>
      <c r="L135" s="500"/>
    </row>
    <row r="136" spans="1:12" ht="38.25" customHeight="1" hidden="1">
      <c r="A136" s="44"/>
      <c r="B136" s="68"/>
      <c r="C136" s="234" t="s">
        <v>99</v>
      </c>
      <c r="D136" s="241" t="s">
        <v>372</v>
      </c>
      <c r="E136" s="242" t="s">
        <v>309</v>
      </c>
      <c r="F136" s="242" t="s">
        <v>294</v>
      </c>
      <c r="G136" s="242" t="s">
        <v>320</v>
      </c>
      <c r="H136" s="242" t="s">
        <v>473</v>
      </c>
      <c r="I136" s="244"/>
      <c r="J136" s="258">
        <f>J137</f>
        <v>0</v>
      </c>
      <c r="K136" s="502"/>
      <c r="L136" s="500"/>
    </row>
    <row r="137" spans="1:12" ht="18.75" hidden="1">
      <c r="A137" s="44"/>
      <c r="B137" s="68"/>
      <c r="C137" s="279" t="s">
        <v>248</v>
      </c>
      <c r="D137" s="241" t="s">
        <v>372</v>
      </c>
      <c r="E137" s="242" t="s">
        <v>309</v>
      </c>
      <c r="F137" s="242" t="s">
        <v>294</v>
      </c>
      <c r="G137" s="242" t="s">
        <v>322</v>
      </c>
      <c r="H137" s="242" t="s">
        <v>474</v>
      </c>
      <c r="I137" s="244"/>
      <c r="J137" s="260">
        <f>J138</f>
        <v>0</v>
      </c>
      <c r="K137" s="502"/>
      <c r="L137" s="500"/>
    </row>
    <row r="138" spans="1:12" ht="56.25" hidden="1">
      <c r="A138" s="44"/>
      <c r="B138" s="68"/>
      <c r="C138" s="279" t="s">
        <v>501</v>
      </c>
      <c r="D138" s="241" t="s">
        <v>372</v>
      </c>
      <c r="E138" s="242" t="s">
        <v>309</v>
      </c>
      <c r="F138" s="242" t="s">
        <v>294</v>
      </c>
      <c r="G138" s="242"/>
      <c r="H138" s="242" t="s">
        <v>475</v>
      </c>
      <c r="I138" s="244"/>
      <c r="J138" s="260">
        <f>J139</f>
        <v>0</v>
      </c>
      <c r="K138" s="502"/>
      <c r="L138" s="500"/>
    </row>
    <row r="139" spans="1:12" s="4" customFormat="1" ht="21.75" customHeight="1" hidden="1">
      <c r="A139" s="44"/>
      <c r="B139" s="68"/>
      <c r="C139" s="235" t="s">
        <v>321</v>
      </c>
      <c r="D139" s="241" t="s">
        <v>372</v>
      </c>
      <c r="E139" s="242" t="s">
        <v>309</v>
      </c>
      <c r="F139" s="242" t="s">
        <v>294</v>
      </c>
      <c r="G139" s="242"/>
      <c r="H139" s="242" t="s">
        <v>502</v>
      </c>
      <c r="I139" s="244"/>
      <c r="J139" s="261">
        <f>J140</f>
        <v>0</v>
      </c>
      <c r="K139" s="502"/>
      <c r="L139" s="503"/>
    </row>
    <row r="140" spans="1:12" s="4" customFormat="1" ht="39.75" customHeight="1" hidden="1">
      <c r="A140" s="44"/>
      <c r="B140" s="68"/>
      <c r="C140" s="232" t="s">
        <v>544</v>
      </c>
      <c r="D140" s="241" t="s">
        <v>372</v>
      </c>
      <c r="E140" s="242" t="s">
        <v>309</v>
      </c>
      <c r="F140" s="242" t="s">
        <v>294</v>
      </c>
      <c r="G140" s="242"/>
      <c r="H140" s="242" t="s">
        <v>502</v>
      </c>
      <c r="I140" s="244" t="s">
        <v>190</v>
      </c>
      <c r="J140" s="261">
        <f>45+40-85</f>
        <v>0</v>
      </c>
      <c r="K140" s="508"/>
      <c r="L140" s="509"/>
    </row>
    <row r="141" spans="1:12" s="4" customFormat="1" ht="39" customHeight="1">
      <c r="A141" s="44"/>
      <c r="B141" s="68"/>
      <c r="C141" s="232" t="s">
        <v>100</v>
      </c>
      <c r="D141" s="241" t="s">
        <v>372</v>
      </c>
      <c r="E141" s="242" t="s">
        <v>309</v>
      </c>
      <c r="F141" s="242" t="s">
        <v>294</v>
      </c>
      <c r="G141" s="242"/>
      <c r="H141" s="242" t="s">
        <v>481</v>
      </c>
      <c r="I141" s="244"/>
      <c r="J141" s="261">
        <f>J142</f>
        <v>3</v>
      </c>
      <c r="K141" s="502"/>
      <c r="L141" s="503"/>
    </row>
    <row r="142" spans="1:12" s="4" customFormat="1" ht="18" customHeight="1">
      <c r="A142" s="44"/>
      <c r="B142" s="68"/>
      <c r="C142" s="232" t="s">
        <v>597</v>
      </c>
      <c r="D142" s="241" t="s">
        <v>372</v>
      </c>
      <c r="E142" s="242" t="s">
        <v>309</v>
      </c>
      <c r="F142" s="242" t="s">
        <v>294</v>
      </c>
      <c r="G142" s="242"/>
      <c r="H142" s="242" t="s">
        <v>482</v>
      </c>
      <c r="I142" s="244"/>
      <c r="J142" s="261">
        <f>J143</f>
        <v>3</v>
      </c>
      <c r="K142" s="502"/>
      <c r="L142" s="503"/>
    </row>
    <row r="143" spans="1:12" s="4" customFormat="1" ht="24.75" customHeight="1">
      <c r="A143" s="44"/>
      <c r="B143" s="68"/>
      <c r="C143" s="232" t="s">
        <v>504</v>
      </c>
      <c r="D143" s="241" t="s">
        <v>372</v>
      </c>
      <c r="E143" s="242" t="s">
        <v>309</v>
      </c>
      <c r="F143" s="242" t="s">
        <v>294</v>
      </c>
      <c r="G143" s="242"/>
      <c r="H143" s="242" t="s">
        <v>483</v>
      </c>
      <c r="I143" s="244"/>
      <c r="J143" s="261">
        <f>J144</f>
        <v>3</v>
      </c>
      <c r="K143" s="502"/>
      <c r="L143" s="503"/>
    </row>
    <row r="144" spans="1:12" s="4" customFormat="1" ht="18" customHeight="1">
      <c r="A144" s="44"/>
      <c r="B144" s="68"/>
      <c r="C144" s="232" t="s">
        <v>266</v>
      </c>
      <c r="D144" s="241" t="s">
        <v>372</v>
      </c>
      <c r="E144" s="242" t="s">
        <v>309</v>
      </c>
      <c r="F144" s="242" t="s">
        <v>294</v>
      </c>
      <c r="G144" s="242"/>
      <c r="H144" s="242" t="s">
        <v>484</v>
      </c>
      <c r="I144" s="244"/>
      <c r="J144" s="261">
        <f>J145</f>
        <v>3</v>
      </c>
      <c r="K144" s="502"/>
      <c r="L144" s="503"/>
    </row>
    <row r="145" spans="1:12" s="4" customFormat="1" ht="38.25" customHeight="1">
      <c r="A145" s="44"/>
      <c r="B145" s="68"/>
      <c r="C145" s="232" t="s">
        <v>544</v>
      </c>
      <c r="D145" s="241" t="s">
        <v>372</v>
      </c>
      <c r="E145" s="242" t="s">
        <v>309</v>
      </c>
      <c r="F145" s="242" t="s">
        <v>294</v>
      </c>
      <c r="G145" s="242"/>
      <c r="H145" s="242" t="s">
        <v>484</v>
      </c>
      <c r="I145" s="244" t="s">
        <v>190</v>
      </c>
      <c r="J145" s="258">
        <v>3</v>
      </c>
      <c r="K145" s="502"/>
      <c r="L145" s="514"/>
    </row>
    <row r="146" spans="1:12" s="4" customFormat="1" ht="38.25" customHeight="1">
      <c r="A146" s="44"/>
      <c r="B146" s="68"/>
      <c r="C146" s="232" t="s">
        <v>96</v>
      </c>
      <c r="D146" s="241" t="s">
        <v>372</v>
      </c>
      <c r="E146" s="242" t="s">
        <v>309</v>
      </c>
      <c r="F146" s="242" t="s">
        <v>294</v>
      </c>
      <c r="G146" s="242"/>
      <c r="H146" s="242" t="s">
        <v>505</v>
      </c>
      <c r="I146" s="244"/>
      <c r="J146" s="258">
        <f>J147</f>
        <v>90.3</v>
      </c>
      <c r="K146" s="502"/>
      <c r="L146" s="514"/>
    </row>
    <row r="147" spans="1:12" s="4" customFormat="1" ht="19.5" customHeight="1">
      <c r="A147" s="44"/>
      <c r="B147" s="68"/>
      <c r="C147" s="232" t="s">
        <v>597</v>
      </c>
      <c r="D147" s="241" t="s">
        <v>372</v>
      </c>
      <c r="E147" s="242" t="s">
        <v>309</v>
      </c>
      <c r="F147" s="242" t="s">
        <v>294</v>
      </c>
      <c r="G147" s="242"/>
      <c r="H147" s="242" t="s">
        <v>506</v>
      </c>
      <c r="I147" s="244"/>
      <c r="J147" s="261">
        <f>J148</f>
        <v>90.3</v>
      </c>
      <c r="K147" s="502"/>
      <c r="L147" s="514"/>
    </row>
    <row r="148" spans="1:12" s="4" customFormat="1" ht="38.25" customHeight="1">
      <c r="A148" s="44"/>
      <c r="B148" s="68"/>
      <c r="C148" s="232" t="s">
        <v>561</v>
      </c>
      <c r="D148" s="241" t="s">
        <v>372</v>
      </c>
      <c r="E148" s="242" t="s">
        <v>309</v>
      </c>
      <c r="F148" s="242" t="s">
        <v>294</v>
      </c>
      <c r="G148" s="242"/>
      <c r="H148" s="242" t="s">
        <v>560</v>
      </c>
      <c r="I148" s="244"/>
      <c r="J148" s="258">
        <f>J149</f>
        <v>90.3</v>
      </c>
      <c r="K148" s="502"/>
      <c r="L148" s="514"/>
    </row>
    <row r="149" spans="1:12" s="4" customFormat="1" ht="38.25" customHeight="1">
      <c r="A149" s="44"/>
      <c r="B149" s="68"/>
      <c r="C149" s="279" t="s">
        <v>687</v>
      </c>
      <c r="D149" s="241" t="s">
        <v>372</v>
      </c>
      <c r="E149" s="242" t="s">
        <v>309</v>
      </c>
      <c r="F149" s="242" t="s">
        <v>294</v>
      </c>
      <c r="G149" s="242"/>
      <c r="H149" s="242" t="s">
        <v>562</v>
      </c>
      <c r="I149" s="244"/>
      <c r="J149" s="258">
        <f>J150</f>
        <v>90.3</v>
      </c>
      <c r="K149" s="502"/>
      <c r="L149" s="514"/>
    </row>
    <row r="150" spans="1:12" s="4" customFormat="1" ht="38.25" customHeight="1">
      <c r="A150" s="44"/>
      <c r="B150" s="68"/>
      <c r="C150" s="232" t="s">
        <v>544</v>
      </c>
      <c r="D150" s="241" t="s">
        <v>372</v>
      </c>
      <c r="E150" s="242" t="s">
        <v>309</v>
      </c>
      <c r="F150" s="242" t="s">
        <v>294</v>
      </c>
      <c r="G150" s="242"/>
      <c r="H150" s="242" t="s">
        <v>562</v>
      </c>
      <c r="I150" s="244" t="s">
        <v>190</v>
      </c>
      <c r="J150" s="258">
        <v>90.3</v>
      </c>
      <c r="K150" s="502"/>
      <c r="L150" s="514"/>
    </row>
    <row r="151" spans="1:12" s="4" customFormat="1" ht="18" customHeight="1">
      <c r="A151" s="44"/>
      <c r="B151" s="81">
        <v>6</v>
      </c>
      <c r="C151" s="282" t="s">
        <v>291</v>
      </c>
      <c r="D151" s="239" t="s">
        <v>372</v>
      </c>
      <c r="E151" s="240" t="s">
        <v>295</v>
      </c>
      <c r="F151" s="240"/>
      <c r="G151" s="240"/>
      <c r="H151" s="240"/>
      <c r="I151" s="240"/>
      <c r="J151" s="289">
        <f>J158+J166+J183+J152</f>
        <v>823.3000000000001</v>
      </c>
      <c r="K151" s="502"/>
      <c r="L151" s="503"/>
    </row>
    <row r="152" spans="1:12" s="4" customFormat="1" ht="18" customHeight="1" hidden="1">
      <c r="A152" s="44"/>
      <c r="B152" s="81"/>
      <c r="C152" s="232" t="s">
        <v>588</v>
      </c>
      <c r="D152" s="241" t="s">
        <v>372</v>
      </c>
      <c r="E152" s="242" t="s">
        <v>295</v>
      </c>
      <c r="F152" s="242" t="s">
        <v>304</v>
      </c>
      <c r="G152" s="242"/>
      <c r="H152" s="242"/>
      <c r="I152" s="242"/>
      <c r="J152" s="253">
        <f>J153</f>
        <v>0</v>
      </c>
      <c r="K152" s="502"/>
      <c r="L152" s="503"/>
    </row>
    <row r="153" spans="1:12" s="4" customFormat="1" ht="33" customHeight="1" hidden="1">
      <c r="A153" s="44"/>
      <c r="B153" s="81"/>
      <c r="C153" s="285" t="s">
        <v>97</v>
      </c>
      <c r="D153" s="241" t="s">
        <v>372</v>
      </c>
      <c r="E153" s="242" t="s">
        <v>295</v>
      </c>
      <c r="F153" s="242" t="s">
        <v>304</v>
      </c>
      <c r="G153" s="242"/>
      <c r="H153" s="242" t="s">
        <v>518</v>
      </c>
      <c r="I153" s="242"/>
      <c r="J153" s="253">
        <f>J154</f>
        <v>0</v>
      </c>
      <c r="K153" s="502"/>
      <c r="L153" s="503"/>
    </row>
    <row r="154" spans="1:12" s="4" customFormat="1" ht="20.25" customHeight="1" hidden="1">
      <c r="A154" s="44"/>
      <c r="B154" s="81"/>
      <c r="C154" s="232" t="s">
        <v>597</v>
      </c>
      <c r="D154" s="241" t="s">
        <v>372</v>
      </c>
      <c r="E154" s="242" t="s">
        <v>295</v>
      </c>
      <c r="F154" s="242" t="s">
        <v>304</v>
      </c>
      <c r="G154" s="242"/>
      <c r="H154" s="242" t="s">
        <v>519</v>
      </c>
      <c r="I154" s="242"/>
      <c r="J154" s="253">
        <f>J155</f>
        <v>0</v>
      </c>
      <c r="K154" s="502"/>
      <c r="L154" s="503"/>
    </row>
    <row r="155" spans="1:12" s="4" customFormat="1" ht="20.25" customHeight="1" hidden="1">
      <c r="A155" s="44"/>
      <c r="B155" s="81"/>
      <c r="C155" s="287" t="s">
        <v>594</v>
      </c>
      <c r="D155" s="241" t="s">
        <v>372</v>
      </c>
      <c r="E155" s="242" t="s">
        <v>295</v>
      </c>
      <c r="F155" s="242" t="s">
        <v>304</v>
      </c>
      <c r="G155" s="242"/>
      <c r="H155" s="242" t="s">
        <v>595</v>
      </c>
      <c r="I155" s="242"/>
      <c r="J155" s="253">
        <f>J156</f>
        <v>0</v>
      </c>
      <c r="K155" s="502"/>
      <c r="L155" s="503"/>
    </row>
    <row r="156" spans="1:12" s="4" customFormat="1" ht="20.25" customHeight="1" hidden="1">
      <c r="A156" s="44"/>
      <c r="B156" s="81"/>
      <c r="C156" s="287" t="s">
        <v>589</v>
      </c>
      <c r="D156" s="241" t="s">
        <v>372</v>
      </c>
      <c r="E156" s="242" t="s">
        <v>295</v>
      </c>
      <c r="F156" s="242" t="s">
        <v>304</v>
      </c>
      <c r="G156" s="242"/>
      <c r="H156" s="242" t="s">
        <v>596</v>
      </c>
      <c r="I156" s="242"/>
      <c r="J156" s="253">
        <f>J157</f>
        <v>0</v>
      </c>
      <c r="K156" s="502"/>
      <c r="L156" s="503"/>
    </row>
    <row r="157" spans="1:12" s="4" customFormat="1" ht="41.25" customHeight="1" hidden="1">
      <c r="A157" s="44"/>
      <c r="B157" s="81"/>
      <c r="C157" s="232" t="s">
        <v>544</v>
      </c>
      <c r="D157" s="241" t="s">
        <v>372</v>
      </c>
      <c r="E157" s="242" t="s">
        <v>295</v>
      </c>
      <c r="F157" s="242" t="s">
        <v>304</v>
      </c>
      <c r="G157" s="242"/>
      <c r="H157" s="242" t="s">
        <v>596</v>
      </c>
      <c r="I157" s="242" t="s">
        <v>190</v>
      </c>
      <c r="J157" s="253"/>
      <c r="K157" s="502"/>
      <c r="L157" s="503"/>
    </row>
    <row r="158" spans="1:12" s="4" customFormat="1" ht="19.5" customHeight="1" hidden="1">
      <c r="A158" s="44"/>
      <c r="B158" s="68"/>
      <c r="C158" s="232" t="s">
        <v>394</v>
      </c>
      <c r="D158" s="241" t="s">
        <v>372</v>
      </c>
      <c r="E158" s="242" t="s">
        <v>295</v>
      </c>
      <c r="F158" s="242" t="s">
        <v>305</v>
      </c>
      <c r="G158" s="242"/>
      <c r="H158" s="242"/>
      <c r="I158" s="244"/>
      <c r="J158" s="253">
        <f>J159</f>
        <v>0</v>
      </c>
      <c r="K158" s="502"/>
      <c r="L158" s="503"/>
    </row>
    <row r="159" spans="1:12" s="4" customFormat="1" ht="38.25" customHeight="1" hidden="1">
      <c r="A159" s="44"/>
      <c r="B159" s="68"/>
      <c r="C159" s="285" t="s">
        <v>97</v>
      </c>
      <c r="D159" s="241" t="s">
        <v>372</v>
      </c>
      <c r="E159" s="242" t="s">
        <v>295</v>
      </c>
      <c r="F159" s="242" t="s">
        <v>305</v>
      </c>
      <c r="G159" s="242"/>
      <c r="H159" s="242" t="s">
        <v>518</v>
      </c>
      <c r="I159" s="244"/>
      <c r="J159" s="543">
        <f>J160</f>
        <v>0</v>
      </c>
      <c r="K159" s="502"/>
      <c r="L159" s="503"/>
    </row>
    <row r="160" spans="1:12" s="4" customFormat="1" ht="18.75" hidden="1">
      <c r="A160" s="44"/>
      <c r="B160" s="68"/>
      <c r="C160" s="232" t="s">
        <v>597</v>
      </c>
      <c r="D160" s="241" t="s">
        <v>372</v>
      </c>
      <c r="E160" s="242" t="s">
        <v>295</v>
      </c>
      <c r="F160" s="242" t="s">
        <v>305</v>
      </c>
      <c r="G160" s="243" t="s">
        <v>374</v>
      </c>
      <c r="H160" s="242" t="s">
        <v>519</v>
      </c>
      <c r="I160" s="244"/>
      <c r="J160" s="543">
        <f>J161</f>
        <v>0</v>
      </c>
      <c r="K160" s="502"/>
      <c r="L160" s="503"/>
    </row>
    <row r="161" spans="1:12" s="4" customFormat="1" ht="37.5" hidden="1">
      <c r="A161" s="44"/>
      <c r="B161" s="68"/>
      <c r="C161" s="287" t="s">
        <v>521</v>
      </c>
      <c r="D161" s="241" t="s">
        <v>372</v>
      </c>
      <c r="E161" s="242" t="s">
        <v>295</v>
      </c>
      <c r="F161" s="242" t="s">
        <v>305</v>
      </c>
      <c r="G161" s="243"/>
      <c r="H161" s="242" t="s">
        <v>520</v>
      </c>
      <c r="I161" s="244"/>
      <c r="J161" s="543">
        <f>J162</f>
        <v>0</v>
      </c>
      <c r="K161" s="502"/>
      <c r="L161" s="503"/>
    </row>
    <row r="162" spans="1:12" s="4" customFormat="1" ht="18.75" hidden="1">
      <c r="A162" s="44"/>
      <c r="B162" s="68"/>
      <c r="C162" s="287" t="s">
        <v>401</v>
      </c>
      <c r="D162" s="241" t="s">
        <v>372</v>
      </c>
      <c r="E162" s="242" t="s">
        <v>295</v>
      </c>
      <c r="F162" s="242" t="s">
        <v>305</v>
      </c>
      <c r="G162" s="243" t="s">
        <v>376</v>
      </c>
      <c r="H162" s="242" t="s">
        <v>522</v>
      </c>
      <c r="I162" s="244"/>
      <c r="J162" s="543">
        <f>J163</f>
        <v>0</v>
      </c>
      <c r="K162" s="502"/>
      <c r="L162" s="503"/>
    </row>
    <row r="163" spans="1:12" s="4" customFormat="1" ht="38.25" customHeight="1" hidden="1">
      <c r="A163" s="44"/>
      <c r="B163" s="68"/>
      <c r="C163" s="232" t="s">
        <v>544</v>
      </c>
      <c r="D163" s="241" t="s">
        <v>372</v>
      </c>
      <c r="E163" s="242" t="s">
        <v>295</v>
      </c>
      <c r="F163" s="242" t="s">
        <v>305</v>
      </c>
      <c r="G163" s="242"/>
      <c r="H163" s="242" t="s">
        <v>522</v>
      </c>
      <c r="I163" s="244" t="s">
        <v>190</v>
      </c>
      <c r="J163" s="543">
        <f>60-60</f>
        <v>0</v>
      </c>
      <c r="K163" s="515"/>
      <c r="L163" s="516"/>
    </row>
    <row r="164" spans="1:12" s="4" customFormat="1" ht="18" customHeight="1" hidden="1">
      <c r="A164" s="44"/>
      <c r="B164" s="68"/>
      <c r="C164" s="285" t="s">
        <v>25</v>
      </c>
      <c r="D164" s="241" t="s">
        <v>372</v>
      </c>
      <c r="E164" s="242" t="s">
        <v>295</v>
      </c>
      <c r="F164" s="242" t="s">
        <v>305</v>
      </c>
      <c r="G164" s="243" t="s">
        <v>383</v>
      </c>
      <c r="H164" s="242" t="s">
        <v>400</v>
      </c>
      <c r="I164" s="244"/>
      <c r="J164" s="543">
        <f>J165</f>
        <v>0</v>
      </c>
      <c r="K164" s="502"/>
      <c r="L164" s="503"/>
    </row>
    <row r="165" spans="1:12" s="4" customFormat="1" ht="19.5" customHeight="1" hidden="1">
      <c r="A165" s="44"/>
      <c r="B165" s="68"/>
      <c r="C165" s="232" t="s">
        <v>191</v>
      </c>
      <c r="D165" s="241" t="s">
        <v>372</v>
      </c>
      <c r="E165" s="242" t="s">
        <v>295</v>
      </c>
      <c r="F165" s="242" t="s">
        <v>305</v>
      </c>
      <c r="G165" s="243" t="s">
        <v>383</v>
      </c>
      <c r="H165" s="242" t="s">
        <v>152</v>
      </c>
      <c r="I165" s="244" t="s">
        <v>190</v>
      </c>
      <c r="J165" s="265"/>
      <c r="K165" s="502"/>
      <c r="L165" s="503"/>
    </row>
    <row r="166" spans="1:12" s="4" customFormat="1" ht="20.25" customHeight="1">
      <c r="A166" s="44"/>
      <c r="B166" s="68"/>
      <c r="C166" s="235" t="s">
        <v>370</v>
      </c>
      <c r="D166" s="241" t="s">
        <v>372</v>
      </c>
      <c r="E166" s="242" t="s">
        <v>295</v>
      </c>
      <c r="F166" s="242" t="s">
        <v>306</v>
      </c>
      <c r="G166" s="242"/>
      <c r="H166" s="242"/>
      <c r="I166" s="244"/>
      <c r="J166" s="265">
        <f>J167</f>
        <v>805.9000000000001</v>
      </c>
      <c r="K166" s="502"/>
      <c r="L166" s="503"/>
    </row>
    <row r="167" spans="1:12" s="4" customFormat="1" ht="35.25" customHeight="1">
      <c r="A167" s="44"/>
      <c r="B167" s="68"/>
      <c r="C167" s="285" t="s">
        <v>97</v>
      </c>
      <c r="D167" s="241" t="s">
        <v>372</v>
      </c>
      <c r="E167" s="242" t="s">
        <v>295</v>
      </c>
      <c r="F167" s="242" t="s">
        <v>306</v>
      </c>
      <c r="G167" s="242" t="s">
        <v>380</v>
      </c>
      <c r="H167" s="242" t="s">
        <v>518</v>
      </c>
      <c r="I167" s="244"/>
      <c r="J167" s="252">
        <f>J168</f>
        <v>805.9000000000001</v>
      </c>
      <c r="K167" s="502"/>
      <c r="L167" s="503"/>
    </row>
    <row r="168" spans="1:12" s="4" customFormat="1" ht="21.75" customHeight="1">
      <c r="A168" s="44"/>
      <c r="B168" s="68"/>
      <c r="C168" s="232" t="s">
        <v>597</v>
      </c>
      <c r="D168" s="241" t="s">
        <v>372</v>
      </c>
      <c r="E168" s="242" t="s">
        <v>295</v>
      </c>
      <c r="F168" s="242" t="s">
        <v>306</v>
      </c>
      <c r="G168" s="242" t="s">
        <v>380</v>
      </c>
      <c r="H168" s="242" t="s">
        <v>519</v>
      </c>
      <c r="I168" s="244"/>
      <c r="J168" s="543">
        <f>J169+J174+J177+J180</f>
        <v>805.9000000000001</v>
      </c>
      <c r="K168" s="502"/>
      <c r="L168" s="503"/>
    </row>
    <row r="169" spans="1:12" s="4" customFormat="1" ht="21.75" customHeight="1">
      <c r="A169" s="44"/>
      <c r="B169" s="68"/>
      <c r="C169" s="285" t="s">
        <v>524</v>
      </c>
      <c r="D169" s="241" t="s">
        <v>372</v>
      </c>
      <c r="E169" s="242" t="s">
        <v>295</v>
      </c>
      <c r="F169" s="242" t="s">
        <v>306</v>
      </c>
      <c r="G169" s="242"/>
      <c r="H169" s="242" t="s">
        <v>523</v>
      </c>
      <c r="I169" s="244"/>
      <c r="J169" s="543">
        <f>J170</f>
        <v>649.9000000000001</v>
      </c>
      <c r="K169" s="502"/>
      <c r="L169" s="503"/>
    </row>
    <row r="170" spans="1:12" s="4" customFormat="1" ht="20.25" customHeight="1">
      <c r="A170" s="44"/>
      <c r="B170" s="68"/>
      <c r="C170" s="288" t="s">
        <v>381</v>
      </c>
      <c r="D170" s="241" t="s">
        <v>372</v>
      </c>
      <c r="E170" s="242" t="s">
        <v>295</v>
      </c>
      <c r="F170" s="242" t="s">
        <v>306</v>
      </c>
      <c r="G170" s="243" t="s">
        <v>382</v>
      </c>
      <c r="H170" s="242" t="s">
        <v>525</v>
      </c>
      <c r="I170" s="244"/>
      <c r="J170" s="543">
        <f>J172+J173</f>
        <v>649.9000000000001</v>
      </c>
      <c r="K170" s="502"/>
      <c r="L170" s="503"/>
    </row>
    <row r="171" spans="1:12" s="4" customFormat="1" ht="18.75" hidden="1">
      <c r="A171" s="44"/>
      <c r="B171" s="204"/>
      <c r="C171" s="294" t="s">
        <v>361</v>
      </c>
      <c r="D171" s="241" t="s">
        <v>372</v>
      </c>
      <c r="E171" s="242" t="s">
        <v>295</v>
      </c>
      <c r="F171" s="242" t="s">
        <v>306</v>
      </c>
      <c r="G171" s="243" t="s">
        <v>382</v>
      </c>
      <c r="H171" s="242" t="s">
        <v>360</v>
      </c>
      <c r="I171" s="244">
        <v>100</v>
      </c>
      <c r="J171" s="265"/>
      <c r="K171" s="502"/>
      <c r="L171" s="503"/>
    </row>
    <row r="172" spans="1:12" s="4" customFormat="1" ht="39.75" customHeight="1">
      <c r="A172" s="44"/>
      <c r="B172" s="68"/>
      <c r="C172" s="232" t="s">
        <v>544</v>
      </c>
      <c r="D172" s="241" t="s">
        <v>372</v>
      </c>
      <c r="E172" s="242" t="s">
        <v>295</v>
      </c>
      <c r="F172" s="242" t="s">
        <v>306</v>
      </c>
      <c r="G172" s="243" t="s">
        <v>382</v>
      </c>
      <c r="H172" s="242" t="s">
        <v>525</v>
      </c>
      <c r="I172" s="244" t="s">
        <v>190</v>
      </c>
      <c r="J172" s="265">
        <f>405+236.7-0.3+8.5</f>
        <v>649.9000000000001</v>
      </c>
      <c r="K172" s="517"/>
      <c r="L172" s="518"/>
    </row>
    <row r="173" spans="1:12" s="4" customFormat="1" ht="24.75" customHeight="1" hidden="1">
      <c r="A173" s="44"/>
      <c r="B173" s="68"/>
      <c r="C173" s="232" t="s">
        <v>193</v>
      </c>
      <c r="D173" s="241" t="s">
        <v>372</v>
      </c>
      <c r="E173" s="242" t="s">
        <v>295</v>
      </c>
      <c r="F173" s="242" t="s">
        <v>306</v>
      </c>
      <c r="G173" s="243"/>
      <c r="H173" s="242" t="s">
        <v>525</v>
      </c>
      <c r="I173" s="244" t="s">
        <v>192</v>
      </c>
      <c r="J173" s="265">
        <f>2.6-2.6</f>
        <v>0</v>
      </c>
      <c r="K173" s="519"/>
      <c r="L173" s="520"/>
    </row>
    <row r="174" spans="1:12" s="4" customFormat="1" ht="22.5" customHeight="1">
      <c r="A174" s="44"/>
      <c r="B174" s="68"/>
      <c r="C174" s="232" t="s">
        <v>528</v>
      </c>
      <c r="D174" s="241" t="s">
        <v>372</v>
      </c>
      <c r="E174" s="242" t="s">
        <v>295</v>
      </c>
      <c r="F174" s="242" t="s">
        <v>306</v>
      </c>
      <c r="G174" s="243"/>
      <c r="H174" s="242" t="s">
        <v>526</v>
      </c>
      <c r="I174" s="244"/>
      <c r="J174" s="265">
        <f>J175</f>
        <v>40</v>
      </c>
      <c r="K174" s="502"/>
      <c r="L174" s="510"/>
    </row>
    <row r="175" spans="1:12" s="4" customFormat="1" ht="22.5" customHeight="1">
      <c r="A175" s="44"/>
      <c r="B175" s="68"/>
      <c r="C175" s="232" t="s">
        <v>529</v>
      </c>
      <c r="D175" s="241" t="s">
        <v>372</v>
      </c>
      <c r="E175" s="242" t="s">
        <v>295</v>
      </c>
      <c r="F175" s="242" t="s">
        <v>306</v>
      </c>
      <c r="G175" s="243"/>
      <c r="H175" s="242" t="s">
        <v>527</v>
      </c>
      <c r="I175" s="244"/>
      <c r="J175" s="265">
        <f>J176</f>
        <v>40</v>
      </c>
      <c r="K175" s="502"/>
      <c r="L175" s="510"/>
    </row>
    <row r="176" spans="1:12" s="4" customFormat="1" ht="40.5" customHeight="1">
      <c r="A176" s="44"/>
      <c r="B176" s="68"/>
      <c r="C176" s="232" t="s">
        <v>544</v>
      </c>
      <c r="D176" s="241" t="s">
        <v>372</v>
      </c>
      <c r="E176" s="242" t="s">
        <v>295</v>
      </c>
      <c r="F176" s="242" t="s">
        <v>306</v>
      </c>
      <c r="G176" s="243"/>
      <c r="H176" s="242" t="s">
        <v>527</v>
      </c>
      <c r="I176" s="244" t="s">
        <v>190</v>
      </c>
      <c r="J176" s="265">
        <v>40</v>
      </c>
      <c r="K176" s="502"/>
      <c r="L176" s="521"/>
    </row>
    <row r="177" spans="1:12" s="4" customFormat="1" ht="22.5" customHeight="1">
      <c r="A177" s="44"/>
      <c r="B177" s="68"/>
      <c r="C177" s="232" t="s">
        <v>531</v>
      </c>
      <c r="D177" s="241" t="s">
        <v>372</v>
      </c>
      <c r="E177" s="242" t="s">
        <v>295</v>
      </c>
      <c r="F177" s="242" t="s">
        <v>306</v>
      </c>
      <c r="G177" s="243"/>
      <c r="H177" s="242" t="s">
        <v>530</v>
      </c>
      <c r="I177" s="244"/>
      <c r="J177" s="265">
        <f>J178</f>
        <v>96</v>
      </c>
      <c r="K177" s="502"/>
      <c r="L177" s="510"/>
    </row>
    <row r="178" spans="1:12" s="4" customFormat="1" ht="21.75" customHeight="1">
      <c r="A178" s="44"/>
      <c r="B178" s="68"/>
      <c r="C178" s="232" t="s">
        <v>257</v>
      </c>
      <c r="D178" s="241" t="s">
        <v>372</v>
      </c>
      <c r="E178" s="242" t="s">
        <v>295</v>
      </c>
      <c r="F178" s="242" t="s">
        <v>306</v>
      </c>
      <c r="G178" s="243" t="s">
        <v>0</v>
      </c>
      <c r="H178" s="242" t="s">
        <v>532</v>
      </c>
      <c r="I178" s="244"/>
      <c r="J178" s="543">
        <f>J179</f>
        <v>96</v>
      </c>
      <c r="K178" s="502"/>
      <c r="L178" s="503"/>
    </row>
    <row r="179" spans="1:12" s="4" customFormat="1" ht="39.75" customHeight="1">
      <c r="A179" s="44"/>
      <c r="B179" s="68"/>
      <c r="C179" s="232" t="s">
        <v>544</v>
      </c>
      <c r="D179" s="241" t="s">
        <v>372</v>
      </c>
      <c r="E179" s="242" t="s">
        <v>295</v>
      </c>
      <c r="F179" s="242" t="s">
        <v>306</v>
      </c>
      <c r="G179" s="243" t="s">
        <v>0</v>
      </c>
      <c r="H179" s="242" t="s">
        <v>532</v>
      </c>
      <c r="I179" s="244" t="s">
        <v>190</v>
      </c>
      <c r="J179" s="265">
        <v>96</v>
      </c>
      <c r="K179" s="502"/>
      <c r="L179" s="522"/>
    </row>
    <row r="180" spans="1:12" s="4" customFormat="1" ht="39.75" customHeight="1">
      <c r="A180" s="44"/>
      <c r="B180" s="68"/>
      <c r="C180" s="232" t="s">
        <v>658</v>
      </c>
      <c r="D180" s="241" t="s">
        <v>372</v>
      </c>
      <c r="E180" s="242" t="s">
        <v>295</v>
      </c>
      <c r="F180" s="242" t="s">
        <v>306</v>
      </c>
      <c r="G180" s="243"/>
      <c r="H180" s="242" t="s">
        <v>657</v>
      </c>
      <c r="I180" s="244"/>
      <c r="J180" s="265">
        <f>J181</f>
        <v>20</v>
      </c>
      <c r="K180" s="502"/>
      <c r="L180" s="510"/>
    </row>
    <row r="181" spans="1:12" s="4" customFormat="1" ht="39.75" customHeight="1">
      <c r="A181" s="44"/>
      <c r="B181" s="68"/>
      <c r="C181" s="232" t="s">
        <v>659</v>
      </c>
      <c r="D181" s="241" t="s">
        <v>372</v>
      </c>
      <c r="E181" s="242" t="s">
        <v>295</v>
      </c>
      <c r="F181" s="242" t="s">
        <v>306</v>
      </c>
      <c r="G181" s="243"/>
      <c r="H181" s="242" t="s">
        <v>656</v>
      </c>
      <c r="I181" s="244"/>
      <c r="J181" s="265">
        <f>J182</f>
        <v>20</v>
      </c>
      <c r="K181" s="502"/>
      <c r="L181" s="510"/>
    </row>
    <row r="182" spans="1:12" s="4" customFormat="1" ht="39.75" customHeight="1">
      <c r="A182" s="44"/>
      <c r="B182" s="68"/>
      <c r="C182" s="232" t="s">
        <v>544</v>
      </c>
      <c r="D182" s="241" t="s">
        <v>372</v>
      </c>
      <c r="E182" s="242" t="s">
        <v>295</v>
      </c>
      <c r="F182" s="242" t="s">
        <v>306</v>
      </c>
      <c r="G182" s="243"/>
      <c r="H182" s="242" t="s">
        <v>656</v>
      </c>
      <c r="I182" s="244" t="s">
        <v>190</v>
      </c>
      <c r="J182" s="265">
        <v>20</v>
      </c>
      <c r="K182" s="502"/>
      <c r="L182" s="510"/>
    </row>
    <row r="183" spans="1:12" s="4" customFormat="1" ht="24.75" customHeight="1">
      <c r="A183" s="44"/>
      <c r="B183" s="68"/>
      <c r="C183" s="232" t="s">
        <v>571</v>
      </c>
      <c r="D183" s="241" t="s">
        <v>372</v>
      </c>
      <c r="E183" s="242" t="s">
        <v>295</v>
      </c>
      <c r="F183" s="242" t="s">
        <v>295</v>
      </c>
      <c r="G183" s="243"/>
      <c r="H183" s="242"/>
      <c r="I183" s="244"/>
      <c r="J183" s="265">
        <f>J184</f>
        <v>17.4</v>
      </c>
      <c r="K183" s="502"/>
      <c r="L183" s="510"/>
    </row>
    <row r="184" spans="1:12" s="4" customFormat="1" ht="33.75" customHeight="1">
      <c r="A184" s="44"/>
      <c r="B184" s="68"/>
      <c r="C184" s="285" t="s">
        <v>97</v>
      </c>
      <c r="D184" s="241" t="s">
        <v>372</v>
      </c>
      <c r="E184" s="242" t="s">
        <v>295</v>
      </c>
      <c r="F184" s="242" t="s">
        <v>295</v>
      </c>
      <c r="G184" s="243"/>
      <c r="H184" s="242" t="s">
        <v>518</v>
      </c>
      <c r="I184" s="244"/>
      <c r="J184" s="265">
        <f>J185</f>
        <v>17.4</v>
      </c>
      <c r="K184" s="502"/>
      <c r="L184" s="510"/>
    </row>
    <row r="185" spans="1:12" s="4" customFormat="1" ht="20.25" customHeight="1">
      <c r="A185" s="44"/>
      <c r="B185" s="68"/>
      <c r="C185" s="232" t="s">
        <v>597</v>
      </c>
      <c r="D185" s="241" t="s">
        <v>372</v>
      </c>
      <c r="E185" s="242" t="s">
        <v>295</v>
      </c>
      <c r="F185" s="242" t="s">
        <v>295</v>
      </c>
      <c r="G185" s="243"/>
      <c r="H185" s="242" t="s">
        <v>519</v>
      </c>
      <c r="I185" s="244"/>
      <c r="J185" s="265">
        <f>J186</f>
        <v>17.4</v>
      </c>
      <c r="K185" s="502"/>
      <c r="L185" s="510"/>
    </row>
    <row r="186" spans="1:12" s="4" customFormat="1" ht="39" customHeight="1">
      <c r="A186" s="44"/>
      <c r="B186" s="68"/>
      <c r="C186" s="232" t="s">
        <v>567</v>
      </c>
      <c r="D186" s="241" t="s">
        <v>372</v>
      </c>
      <c r="E186" s="242" t="s">
        <v>295</v>
      </c>
      <c r="F186" s="242" t="s">
        <v>295</v>
      </c>
      <c r="G186" s="243"/>
      <c r="H186" s="242" t="s">
        <v>566</v>
      </c>
      <c r="I186" s="244"/>
      <c r="J186" s="265">
        <f>J187</f>
        <v>17.4</v>
      </c>
      <c r="K186" s="502"/>
      <c r="L186" s="510"/>
    </row>
    <row r="187" spans="1:12" s="4" customFormat="1" ht="138" customHeight="1">
      <c r="A187" s="44"/>
      <c r="B187" s="68"/>
      <c r="C187" s="268" t="s">
        <v>569</v>
      </c>
      <c r="D187" s="241" t="s">
        <v>372</v>
      </c>
      <c r="E187" s="242" t="s">
        <v>295</v>
      </c>
      <c r="F187" s="242" t="s">
        <v>295</v>
      </c>
      <c r="G187" s="243"/>
      <c r="H187" s="242" t="s">
        <v>568</v>
      </c>
      <c r="I187" s="244"/>
      <c r="J187" s="265">
        <f>J188</f>
        <v>17.4</v>
      </c>
      <c r="K187" s="502"/>
      <c r="L187" s="510"/>
    </row>
    <row r="188" spans="1:12" s="4" customFormat="1" ht="39.75" customHeight="1">
      <c r="A188" s="44"/>
      <c r="B188" s="68"/>
      <c r="C188" s="232" t="s">
        <v>544</v>
      </c>
      <c r="D188" s="241" t="s">
        <v>372</v>
      </c>
      <c r="E188" s="242" t="s">
        <v>295</v>
      </c>
      <c r="F188" s="242" t="s">
        <v>295</v>
      </c>
      <c r="G188" s="243"/>
      <c r="H188" s="242" t="s">
        <v>568</v>
      </c>
      <c r="I188" s="244" t="s">
        <v>190</v>
      </c>
      <c r="J188" s="265">
        <v>17.4</v>
      </c>
      <c r="K188" s="502"/>
      <c r="L188" s="510"/>
    </row>
    <row r="189" spans="1:12" s="4" customFormat="1" ht="19.5" customHeight="1">
      <c r="A189" s="44"/>
      <c r="B189" s="81">
        <v>7</v>
      </c>
      <c r="C189" s="295" t="s">
        <v>11</v>
      </c>
      <c r="D189" s="239" t="s">
        <v>372</v>
      </c>
      <c r="E189" s="240" t="s">
        <v>12</v>
      </c>
      <c r="F189" s="240"/>
      <c r="G189" s="251"/>
      <c r="H189" s="240"/>
      <c r="I189" s="240"/>
      <c r="J189" s="544">
        <f>J196+J190</f>
        <v>1</v>
      </c>
      <c r="K189" s="502"/>
      <c r="L189" s="503"/>
    </row>
    <row r="190" spans="1:12" s="4" customFormat="1" ht="19.5" customHeight="1" hidden="1">
      <c r="A190" s="44"/>
      <c r="B190" s="81"/>
      <c r="C190" s="287" t="s">
        <v>651</v>
      </c>
      <c r="D190" s="241" t="s">
        <v>372</v>
      </c>
      <c r="E190" s="242" t="s">
        <v>12</v>
      </c>
      <c r="F190" s="242" t="s">
        <v>295</v>
      </c>
      <c r="G190" s="243"/>
      <c r="H190" s="242"/>
      <c r="I190" s="242"/>
      <c r="J190" s="265">
        <f>J191</f>
        <v>0</v>
      </c>
      <c r="K190" s="502"/>
      <c r="L190" s="503"/>
    </row>
    <row r="191" spans="1:12" s="4" customFormat="1" ht="42.75" customHeight="1" hidden="1">
      <c r="A191" s="44"/>
      <c r="B191" s="81"/>
      <c r="C191" s="232" t="s">
        <v>96</v>
      </c>
      <c r="D191" s="241" t="s">
        <v>372</v>
      </c>
      <c r="E191" s="242" t="s">
        <v>12</v>
      </c>
      <c r="F191" s="242" t="s">
        <v>295</v>
      </c>
      <c r="G191" s="243"/>
      <c r="H191" s="242" t="s">
        <v>505</v>
      </c>
      <c r="I191" s="242"/>
      <c r="J191" s="265">
        <f>J192</f>
        <v>0</v>
      </c>
      <c r="K191" s="502"/>
      <c r="L191" s="503"/>
    </row>
    <row r="192" spans="1:12" s="4" customFormat="1" ht="19.5" customHeight="1" hidden="1">
      <c r="A192" s="44"/>
      <c r="B192" s="81"/>
      <c r="C192" s="232" t="s">
        <v>597</v>
      </c>
      <c r="D192" s="241" t="s">
        <v>372</v>
      </c>
      <c r="E192" s="242" t="s">
        <v>12</v>
      </c>
      <c r="F192" s="242" t="s">
        <v>295</v>
      </c>
      <c r="G192" s="243"/>
      <c r="H192" s="242" t="s">
        <v>506</v>
      </c>
      <c r="I192" s="242"/>
      <c r="J192" s="265">
        <f>J193</f>
        <v>0</v>
      </c>
      <c r="K192" s="502"/>
      <c r="L192" s="503"/>
    </row>
    <row r="193" spans="1:12" s="4" customFormat="1" ht="41.25" customHeight="1" hidden="1">
      <c r="A193" s="44"/>
      <c r="B193" s="81"/>
      <c r="C193" s="232" t="s">
        <v>580</v>
      </c>
      <c r="D193" s="241" t="s">
        <v>372</v>
      </c>
      <c r="E193" s="242" t="s">
        <v>12</v>
      </c>
      <c r="F193" s="242" t="s">
        <v>295</v>
      </c>
      <c r="G193" s="243"/>
      <c r="H193" s="242" t="s">
        <v>578</v>
      </c>
      <c r="I193" s="242"/>
      <c r="J193" s="265">
        <f>J194</f>
        <v>0</v>
      </c>
      <c r="K193" s="502"/>
      <c r="L193" s="503"/>
    </row>
    <row r="194" spans="1:12" s="4" customFormat="1" ht="19.5" customHeight="1" hidden="1">
      <c r="A194" s="44"/>
      <c r="B194" s="81"/>
      <c r="C194" s="279" t="s">
        <v>581</v>
      </c>
      <c r="D194" s="241" t="s">
        <v>372</v>
      </c>
      <c r="E194" s="242" t="s">
        <v>12</v>
      </c>
      <c r="F194" s="242" t="s">
        <v>295</v>
      </c>
      <c r="G194" s="243"/>
      <c r="H194" s="242" t="s">
        <v>579</v>
      </c>
      <c r="I194" s="242"/>
      <c r="J194" s="265">
        <f>J195</f>
        <v>0</v>
      </c>
      <c r="K194" s="502"/>
      <c r="L194" s="503"/>
    </row>
    <row r="195" spans="1:12" s="4" customFormat="1" ht="40.5" customHeight="1" hidden="1">
      <c r="A195" s="44"/>
      <c r="B195" s="81"/>
      <c r="C195" s="232" t="s">
        <v>544</v>
      </c>
      <c r="D195" s="241" t="s">
        <v>372</v>
      </c>
      <c r="E195" s="242" t="s">
        <v>12</v>
      </c>
      <c r="F195" s="242" t="s">
        <v>295</v>
      </c>
      <c r="G195" s="243"/>
      <c r="H195" s="242" t="s">
        <v>579</v>
      </c>
      <c r="I195" s="242" t="s">
        <v>190</v>
      </c>
      <c r="J195" s="265">
        <f>20-20</f>
        <v>0</v>
      </c>
      <c r="K195" s="502"/>
      <c r="L195" s="503"/>
    </row>
    <row r="196" spans="1:12" s="4" customFormat="1" ht="18" customHeight="1">
      <c r="A196" s="44"/>
      <c r="B196" s="68"/>
      <c r="C196" s="287" t="s">
        <v>618</v>
      </c>
      <c r="D196" s="241" t="s">
        <v>372</v>
      </c>
      <c r="E196" s="242" t="s">
        <v>12</v>
      </c>
      <c r="F196" s="242" t="s">
        <v>12</v>
      </c>
      <c r="G196" s="243"/>
      <c r="H196" s="242"/>
      <c r="I196" s="244"/>
      <c r="J196" s="265">
        <f>J197</f>
        <v>1</v>
      </c>
      <c r="K196" s="502"/>
      <c r="L196" s="503"/>
    </row>
    <row r="197" spans="1:12" s="4" customFormat="1" ht="39.75" customHeight="1">
      <c r="A197" s="44"/>
      <c r="B197" s="68"/>
      <c r="C197" s="234" t="s">
        <v>92</v>
      </c>
      <c r="D197" s="241" t="s">
        <v>372</v>
      </c>
      <c r="E197" s="242" t="s">
        <v>12</v>
      </c>
      <c r="F197" s="242" t="s">
        <v>12</v>
      </c>
      <c r="G197" s="243" t="s">
        <v>374</v>
      </c>
      <c r="H197" s="242" t="s">
        <v>467</v>
      </c>
      <c r="I197" s="244"/>
      <c r="J197" s="258">
        <f>J199</f>
        <v>1</v>
      </c>
      <c r="K197" s="502"/>
      <c r="L197" s="503"/>
    </row>
    <row r="198" spans="1:12" s="4" customFormat="1" ht="42.75" customHeight="1" hidden="1">
      <c r="A198" s="44"/>
      <c r="B198" s="68"/>
      <c r="C198" s="287" t="s">
        <v>375</v>
      </c>
      <c r="D198" s="241" t="s">
        <v>372</v>
      </c>
      <c r="E198" s="242" t="s">
        <v>12</v>
      </c>
      <c r="F198" s="242" t="s">
        <v>12</v>
      </c>
      <c r="G198" s="243" t="s">
        <v>376</v>
      </c>
      <c r="H198" s="242"/>
      <c r="I198" s="244"/>
      <c r="J198" s="265"/>
      <c r="K198" s="502"/>
      <c r="L198" s="503"/>
    </row>
    <row r="199" spans="1:12" s="4" customFormat="1" ht="20.25" customHeight="1">
      <c r="A199" s="44"/>
      <c r="B199" s="68"/>
      <c r="C199" s="232" t="s">
        <v>597</v>
      </c>
      <c r="D199" s="241" t="s">
        <v>372</v>
      </c>
      <c r="E199" s="242" t="s">
        <v>12</v>
      </c>
      <c r="F199" s="242" t="s">
        <v>12</v>
      </c>
      <c r="G199" s="243"/>
      <c r="H199" s="242" t="s">
        <v>468</v>
      </c>
      <c r="I199" s="242"/>
      <c r="J199" s="258">
        <f>J200</f>
        <v>1</v>
      </c>
      <c r="K199" s="502"/>
      <c r="L199" s="503"/>
    </row>
    <row r="200" spans="1:12" s="4" customFormat="1" ht="40.5" customHeight="1">
      <c r="A200" s="44"/>
      <c r="B200" s="68"/>
      <c r="C200" s="234" t="s">
        <v>495</v>
      </c>
      <c r="D200" s="241" t="s">
        <v>372</v>
      </c>
      <c r="E200" s="242" t="s">
        <v>12</v>
      </c>
      <c r="F200" s="242" t="s">
        <v>12</v>
      </c>
      <c r="G200" s="243"/>
      <c r="H200" s="242" t="s">
        <v>494</v>
      </c>
      <c r="I200" s="242"/>
      <c r="J200" s="258">
        <f>J201</f>
        <v>1</v>
      </c>
      <c r="K200" s="502"/>
      <c r="L200" s="503"/>
    </row>
    <row r="201" spans="1:12" s="4" customFormat="1" ht="20.25" customHeight="1">
      <c r="A201" s="44"/>
      <c r="B201" s="68"/>
      <c r="C201" s="234" t="s">
        <v>258</v>
      </c>
      <c r="D201" s="241" t="s">
        <v>372</v>
      </c>
      <c r="E201" s="242" t="s">
        <v>12</v>
      </c>
      <c r="F201" s="242" t="s">
        <v>12</v>
      </c>
      <c r="G201" s="243" t="s">
        <v>10</v>
      </c>
      <c r="H201" s="242" t="s">
        <v>496</v>
      </c>
      <c r="I201" s="244"/>
      <c r="J201" s="258">
        <f>J202</f>
        <v>1</v>
      </c>
      <c r="K201" s="502"/>
      <c r="L201" s="503"/>
    </row>
    <row r="202" spans="1:12" s="4" customFormat="1" ht="37.5" customHeight="1">
      <c r="A202" s="44"/>
      <c r="B202" s="68"/>
      <c r="C202" s="232" t="s">
        <v>544</v>
      </c>
      <c r="D202" s="241" t="s">
        <v>372</v>
      </c>
      <c r="E202" s="242" t="s">
        <v>12</v>
      </c>
      <c r="F202" s="242" t="s">
        <v>12</v>
      </c>
      <c r="G202" s="243" t="s">
        <v>10</v>
      </c>
      <c r="H202" s="242" t="s">
        <v>496</v>
      </c>
      <c r="I202" s="244" t="s">
        <v>190</v>
      </c>
      <c r="J202" s="265">
        <v>1</v>
      </c>
      <c r="K202" s="502"/>
      <c r="L202" s="514"/>
    </row>
    <row r="203" spans="1:12" s="4" customFormat="1" ht="39.75" customHeight="1" hidden="1">
      <c r="A203" s="44"/>
      <c r="B203" s="68"/>
      <c r="C203" s="232" t="s">
        <v>150</v>
      </c>
      <c r="D203" s="241" t="s">
        <v>372</v>
      </c>
      <c r="E203" s="242" t="s">
        <v>12</v>
      </c>
      <c r="F203" s="242" t="s">
        <v>12</v>
      </c>
      <c r="G203" s="243"/>
      <c r="H203" s="242" t="s">
        <v>21</v>
      </c>
      <c r="I203" s="244"/>
      <c r="J203" s="261">
        <f>J204</f>
        <v>0</v>
      </c>
      <c r="K203" s="502"/>
      <c r="L203" s="503"/>
    </row>
    <row r="204" spans="1:12" s="4" customFormat="1" ht="56.25" customHeight="1" hidden="1">
      <c r="A204" s="44"/>
      <c r="B204" s="68"/>
      <c r="C204" s="234" t="s">
        <v>50</v>
      </c>
      <c r="D204" s="241" t="s">
        <v>372</v>
      </c>
      <c r="E204" s="242" t="s">
        <v>12</v>
      </c>
      <c r="F204" s="242" t="s">
        <v>12</v>
      </c>
      <c r="G204" s="243"/>
      <c r="H204" s="242" t="s">
        <v>153</v>
      </c>
      <c r="I204" s="244"/>
      <c r="J204" s="261">
        <f>J205</f>
        <v>0</v>
      </c>
      <c r="K204" s="502"/>
      <c r="L204" s="503"/>
    </row>
    <row r="205" spans="1:12" s="4" customFormat="1" ht="20.25" customHeight="1" hidden="1">
      <c r="A205" s="44"/>
      <c r="B205" s="68"/>
      <c r="C205" s="234" t="s">
        <v>147</v>
      </c>
      <c r="D205" s="241" t="s">
        <v>372</v>
      </c>
      <c r="E205" s="242" t="s">
        <v>12</v>
      </c>
      <c r="F205" s="242" t="s">
        <v>12</v>
      </c>
      <c r="G205" s="243"/>
      <c r="H205" s="242" t="s">
        <v>154</v>
      </c>
      <c r="I205" s="244"/>
      <c r="J205" s="258">
        <f>J206</f>
        <v>0</v>
      </c>
      <c r="K205" s="502"/>
      <c r="L205" s="503"/>
    </row>
    <row r="206" spans="1:12" s="4" customFormat="1" ht="20.25" customHeight="1" hidden="1">
      <c r="A206" s="44"/>
      <c r="B206" s="68"/>
      <c r="C206" s="232" t="s">
        <v>191</v>
      </c>
      <c r="D206" s="241" t="s">
        <v>372</v>
      </c>
      <c r="E206" s="242" t="s">
        <v>12</v>
      </c>
      <c r="F206" s="242" t="s">
        <v>12</v>
      </c>
      <c r="G206" s="243"/>
      <c r="H206" s="242" t="s">
        <v>154</v>
      </c>
      <c r="I206" s="244" t="s">
        <v>190</v>
      </c>
      <c r="J206" s="258"/>
      <c r="K206" s="502"/>
      <c r="L206" s="503"/>
    </row>
    <row r="207" spans="1:12" s="4" customFormat="1" ht="21.75" customHeight="1">
      <c r="A207" s="45"/>
      <c r="B207" s="81">
        <v>8</v>
      </c>
      <c r="C207" s="282" t="s">
        <v>286</v>
      </c>
      <c r="D207" s="239" t="s">
        <v>372</v>
      </c>
      <c r="E207" s="240" t="s">
        <v>299</v>
      </c>
      <c r="F207" s="240"/>
      <c r="G207" s="240"/>
      <c r="H207" s="240"/>
      <c r="I207" s="240"/>
      <c r="J207" s="545">
        <f>J208</f>
        <v>4975.8</v>
      </c>
      <c r="K207" s="502"/>
      <c r="L207" s="503"/>
    </row>
    <row r="208" spans="1:12" s="4" customFormat="1" ht="22.5" customHeight="1">
      <c r="A208" s="45"/>
      <c r="B208" s="205"/>
      <c r="C208" s="232" t="s">
        <v>353</v>
      </c>
      <c r="D208" s="241" t="s">
        <v>372</v>
      </c>
      <c r="E208" s="242" t="s">
        <v>299</v>
      </c>
      <c r="F208" s="242" t="s">
        <v>304</v>
      </c>
      <c r="G208" s="242"/>
      <c r="H208" s="242"/>
      <c r="I208" s="244"/>
      <c r="J208" s="252">
        <f>J209</f>
        <v>4975.8</v>
      </c>
      <c r="K208" s="502"/>
      <c r="L208" s="503"/>
    </row>
    <row r="209" spans="1:12" s="4" customFormat="1" ht="36.75" customHeight="1">
      <c r="A209" s="45"/>
      <c r="B209" s="205"/>
      <c r="C209" s="234" t="s">
        <v>90</v>
      </c>
      <c r="D209" s="241" t="s">
        <v>372</v>
      </c>
      <c r="E209" s="242" t="s">
        <v>299</v>
      </c>
      <c r="F209" s="242" t="s">
        <v>304</v>
      </c>
      <c r="G209" s="242" t="s">
        <v>287</v>
      </c>
      <c r="H209" s="242" t="s">
        <v>459</v>
      </c>
      <c r="I209" s="244"/>
      <c r="J209" s="396">
        <f>J210</f>
        <v>4975.8</v>
      </c>
      <c r="K209" s="502"/>
      <c r="L209" s="503"/>
    </row>
    <row r="210" spans="1:12" s="4" customFormat="1" ht="26.25" customHeight="1">
      <c r="A210" s="45"/>
      <c r="B210" s="205"/>
      <c r="C210" s="232" t="s">
        <v>597</v>
      </c>
      <c r="D210" s="241" t="s">
        <v>372</v>
      </c>
      <c r="E210" s="242" t="s">
        <v>299</v>
      </c>
      <c r="F210" s="242" t="s">
        <v>304</v>
      </c>
      <c r="G210" s="242" t="s">
        <v>28</v>
      </c>
      <c r="H210" s="242" t="s">
        <v>460</v>
      </c>
      <c r="I210" s="244"/>
      <c r="J210" s="396">
        <f>J211+J224+J227</f>
        <v>4975.8</v>
      </c>
      <c r="K210" s="502"/>
      <c r="L210" s="503"/>
    </row>
    <row r="211" spans="1:12" s="4" customFormat="1" ht="23.25" customHeight="1">
      <c r="A211" s="45"/>
      <c r="B211" s="205"/>
      <c r="C211" s="232" t="s">
        <v>485</v>
      </c>
      <c r="D211" s="241" t="s">
        <v>372</v>
      </c>
      <c r="E211" s="242" t="s">
        <v>299</v>
      </c>
      <c r="F211" s="242" t="s">
        <v>304</v>
      </c>
      <c r="G211" s="242"/>
      <c r="H211" s="242" t="s">
        <v>461</v>
      </c>
      <c r="I211" s="244"/>
      <c r="J211" s="396">
        <f>J212+J222+J216+J218+J220</f>
        <v>4743.7</v>
      </c>
      <c r="K211" s="502"/>
      <c r="L211" s="503"/>
    </row>
    <row r="212" spans="1:12" s="4" customFormat="1" ht="56.25" customHeight="1">
      <c r="A212" s="45"/>
      <c r="B212" s="205"/>
      <c r="C212" s="279" t="s">
        <v>259</v>
      </c>
      <c r="D212" s="241" t="s">
        <v>372</v>
      </c>
      <c r="E212" s="242" t="s">
        <v>299</v>
      </c>
      <c r="F212" s="242" t="s">
        <v>304</v>
      </c>
      <c r="G212" s="242" t="s">
        <v>324</v>
      </c>
      <c r="H212" s="242" t="s">
        <v>462</v>
      </c>
      <c r="I212" s="244"/>
      <c r="J212" s="396">
        <f>J213+J214+J215</f>
        <v>1945.3999999999999</v>
      </c>
      <c r="K212" s="502"/>
      <c r="L212" s="503"/>
    </row>
    <row r="213" spans="1:12" s="4" customFormat="1" ht="55.5" customHeight="1">
      <c r="A213" s="45"/>
      <c r="B213" s="205"/>
      <c r="C213" s="253" t="s">
        <v>188</v>
      </c>
      <c r="D213" s="241" t="s">
        <v>372</v>
      </c>
      <c r="E213" s="242" t="s">
        <v>299</v>
      </c>
      <c r="F213" s="242" t="s">
        <v>304</v>
      </c>
      <c r="G213" s="242" t="s">
        <v>324</v>
      </c>
      <c r="H213" s="242" t="s">
        <v>462</v>
      </c>
      <c r="I213" s="244" t="s">
        <v>189</v>
      </c>
      <c r="J213" s="546">
        <f>1468.4-159.4</f>
        <v>1309</v>
      </c>
      <c r="K213" s="515"/>
      <c r="L213" s="516"/>
    </row>
    <row r="214" spans="1:13" s="4" customFormat="1" ht="38.25" customHeight="1">
      <c r="A214" s="45"/>
      <c r="B214" s="205"/>
      <c r="C214" s="232" t="s">
        <v>544</v>
      </c>
      <c r="D214" s="241" t="s">
        <v>372</v>
      </c>
      <c r="E214" s="242" t="s">
        <v>299</v>
      </c>
      <c r="F214" s="242" t="s">
        <v>304</v>
      </c>
      <c r="G214" s="242" t="s">
        <v>324</v>
      </c>
      <c r="H214" s="242" t="s">
        <v>462</v>
      </c>
      <c r="I214" s="244" t="s">
        <v>190</v>
      </c>
      <c r="J214" s="396">
        <v>624.6</v>
      </c>
      <c r="K214" s="523"/>
      <c r="L214" s="524"/>
      <c r="M214" s="391"/>
    </row>
    <row r="215" spans="1:12" s="4" customFormat="1" ht="23.25" customHeight="1">
      <c r="A215" s="45"/>
      <c r="B215" s="205"/>
      <c r="C215" s="232" t="s">
        <v>193</v>
      </c>
      <c r="D215" s="241" t="s">
        <v>372</v>
      </c>
      <c r="E215" s="242" t="s">
        <v>299</v>
      </c>
      <c r="F215" s="242" t="s">
        <v>304</v>
      </c>
      <c r="G215" s="242" t="s">
        <v>324</v>
      </c>
      <c r="H215" s="242" t="s">
        <v>462</v>
      </c>
      <c r="I215" s="244" t="s">
        <v>192</v>
      </c>
      <c r="J215" s="546">
        <v>11.8</v>
      </c>
      <c r="K215" s="515"/>
      <c r="L215" s="516"/>
    </row>
    <row r="216" spans="1:12" s="4" customFormat="1" ht="23.25" customHeight="1" hidden="1">
      <c r="A216" s="45"/>
      <c r="B216" s="205"/>
      <c r="C216" s="232" t="s">
        <v>260</v>
      </c>
      <c r="D216" s="241" t="s">
        <v>372</v>
      </c>
      <c r="E216" s="242" t="s">
        <v>299</v>
      </c>
      <c r="F216" s="242" t="s">
        <v>304</v>
      </c>
      <c r="G216" s="242" t="s">
        <v>324</v>
      </c>
      <c r="H216" s="242" t="s">
        <v>463</v>
      </c>
      <c r="I216" s="244"/>
      <c r="J216" s="546">
        <f>J217</f>
        <v>0</v>
      </c>
      <c r="K216" s="502"/>
      <c r="L216" s="510"/>
    </row>
    <row r="217" spans="1:12" s="4" customFormat="1" ht="41.25" customHeight="1" hidden="1">
      <c r="A217" s="45"/>
      <c r="B217" s="205"/>
      <c r="C217" s="232" t="s">
        <v>544</v>
      </c>
      <c r="D217" s="241" t="s">
        <v>372</v>
      </c>
      <c r="E217" s="242" t="s">
        <v>299</v>
      </c>
      <c r="F217" s="242" t="s">
        <v>304</v>
      </c>
      <c r="G217" s="242" t="s">
        <v>324</v>
      </c>
      <c r="H217" s="242" t="s">
        <v>463</v>
      </c>
      <c r="I217" s="244" t="s">
        <v>190</v>
      </c>
      <c r="J217" s="546">
        <f>300-300+750-750</f>
        <v>0</v>
      </c>
      <c r="K217" s="525"/>
      <c r="L217" s="526"/>
    </row>
    <row r="218" spans="1:12" s="4" customFormat="1" ht="39.75" customHeight="1" hidden="1">
      <c r="A218" s="45"/>
      <c r="B218" s="205"/>
      <c r="C218" s="232" t="s">
        <v>686</v>
      </c>
      <c r="D218" s="241" t="s">
        <v>372</v>
      </c>
      <c r="E218" s="242" t="s">
        <v>299</v>
      </c>
      <c r="F218" s="242" t="s">
        <v>304</v>
      </c>
      <c r="G218" s="242"/>
      <c r="H218" s="242" t="s">
        <v>643</v>
      </c>
      <c r="I218" s="244"/>
      <c r="J218" s="546">
        <f>J219</f>
        <v>0</v>
      </c>
      <c r="K218" s="502"/>
      <c r="L218" s="510"/>
    </row>
    <row r="219" spans="1:12" s="4" customFormat="1" ht="58.5" customHeight="1" hidden="1">
      <c r="A219" s="45"/>
      <c r="B219" s="205"/>
      <c r="C219" s="253" t="s">
        <v>188</v>
      </c>
      <c r="D219" s="241" t="s">
        <v>372</v>
      </c>
      <c r="E219" s="242" t="s">
        <v>299</v>
      </c>
      <c r="F219" s="242" t="s">
        <v>304</v>
      </c>
      <c r="G219" s="242"/>
      <c r="H219" s="242" t="s">
        <v>643</v>
      </c>
      <c r="I219" s="244" t="s">
        <v>189</v>
      </c>
      <c r="J219" s="546">
        <v>0</v>
      </c>
      <c r="K219" s="502"/>
      <c r="L219" s="510"/>
    </row>
    <row r="220" spans="1:12" s="4" customFormat="1" ht="39.75" customHeight="1">
      <c r="A220" s="45"/>
      <c r="B220" s="205"/>
      <c r="C220" s="232" t="s">
        <v>686</v>
      </c>
      <c r="D220" s="241" t="s">
        <v>372</v>
      </c>
      <c r="E220" s="242" t="s">
        <v>299</v>
      </c>
      <c r="F220" s="242" t="s">
        <v>304</v>
      </c>
      <c r="G220" s="242"/>
      <c r="H220" s="242" t="s">
        <v>644</v>
      </c>
      <c r="I220" s="244"/>
      <c r="J220" s="546">
        <f>J221</f>
        <v>2798.3</v>
      </c>
      <c r="K220" s="502"/>
      <c r="L220" s="510"/>
    </row>
    <row r="221" spans="1:12" s="4" customFormat="1" ht="57.75" customHeight="1">
      <c r="A221" s="45"/>
      <c r="B221" s="205"/>
      <c r="C221" s="253" t="s">
        <v>188</v>
      </c>
      <c r="D221" s="241" t="s">
        <v>372</v>
      </c>
      <c r="E221" s="242" t="s">
        <v>299</v>
      </c>
      <c r="F221" s="242" t="s">
        <v>304</v>
      </c>
      <c r="G221" s="242"/>
      <c r="H221" s="242" t="s">
        <v>644</v>
      </c>
      <c r="I221" s="244" t="s">
        <v>189</v>
      </c>
      <c r="J221" s="546">
        <f>940.5+1857.8</f>
        <v>2798.3</v>
      </c>
      <c r="K221" s="527"/>
      <c r="L221" s="510"/>
    </row>
    <row r="222" spans="1:12" s="4" customFormat="1" ht="19.5" customHeight="1" hidden="1">
      <c r="A222" s="45"/>
      <c r="B222" s="205"/>
      <c r="C222" s="232" t="s">
        <v>261</v>
      </c>
      <c r="D222" s="241" t="s">
        <v>372</v>
      </c>
      <c r="E222" s="242" t="s">
        <v>299</v>
      </c>
      <c r="F222" s="242" t="s">
        <v>304</v>
      </c>
      <c r="G222" s="242" t="s">
        <v>324</v>
      </c>
      <c r="H222" s="242" t="s">
        <v>464</v>
      </c>
      <c r="I222" s="244"/>
      <c r="J222" s="396">
        <f>J223</f>
        <v>0</v>
      </c>
      <c r="K222" s="502"/>
      <c r="L222" s="503"/>
    </row>
    <row r="223" spans="1:12" s="4" customFormat="1" ht="56.25" customHeight="1" hidden="1">
      <c r="A223" s="45"/>
      <c r="B223" s="205"/>
      <c r="C223" s="253" t="s">
        <v>188</v>
      </c>
      <c r="D223" s="241" t="s">
        <v>372</v>
      </c>
      <c r="E223" s="242" t="s">
        <v>299</v>
      </c>
      <c r="F223" s="242" t="s">
        <v>304</v>
      </c>
      <c r="G223" s="242" t="s">
        <v>324</v>
      </c>
      <c r="H223" s="242" t="s">
        <v>464</v>
      </c>
      <c r="I223" s="244" t="s">
        <v>189</v>
      </c>
      <c r="J223" s="396">
        <f>47-47</f>
        <v>0</v>
      </c>
      <c r="K223" s="515"/>
      <c r="L223" s="516"/>
    </row>
    <row r="224" spans="1:12" s="4" customFormat="1" ht="35.25" customHeight="1">
      <c r="A224" s="45"/>
      <c r="B224" s="205"/>
      <c r="C224" s="253" t="s">
        <v>487</v>
      </c>
      <c r="D224" s="241" t="s">
        <v>372</v>
      </c>
      <c r="E224" s="242" t="s">
        <v>299</v>
      </c>
      <c r="F224" s="242" t="s">
        <v>304</v>
      </c>
      <c r="G224" s="242"/>
      <c r="H224" s="242" t="s">
        <v>486</v>
      </c>
      <c r="I224" s="244"/>
      <c r="J224" s="396">
        <f>J225</f>
        <v>172.1</v>
      </c>
      <c r="K224" s="502"/>
      <c r="L224" s="510"/>
    </row>
    <row r="225" spans="1:12" s="4" customFormat="1" ht="22.5" customHeight="1">
      <c r="A225" s="45"/>
      <c r="B225" s="205"/>
      <c r="C225" s="253" t="s">
        <v>261</v>
      </c>
      <c r="D225" s="241" t="s">
        <v>372</v>
      </c>
      <c r="E225" s="242" t="s">
        <v>299</v>
      </c>
      <c r="F225" s="242" t="s">
        <v>304</v>
      </c>
      <c r="G225" s="242"/>
      <c r="H225" s="242" t="s">
        <v>488</v>
      </c>
      <c r="I225" s="244"/>
      <c r="J225" s="396">
        <f>J226</f>
        <v>172.1</v>
      </c>
      <c r="K225" s="502"/>
      <c r="L225" s="510"/>
    </row>
    <row r="226" spans="1:12" s="4" customFormat="1" ht="38.25" customHeight="1">
      <c r="A226" s="45"/>
      <c r="B226" s="205"/>
      <c r="C226" s="232" t="s">
        <v>544</v>
      </c>
      <c r="D226" s="241" t="s">
        <v>372</v>
      </c>
      <c r="E226" s="242" t="s">
        <v>299</v>
      </c>
      <c r="F226" s="242" t="s">
        <v>304</v>
      </c>
      <c r="G226" s="242" t="s">
        <v>324</v>
      </c>
      <c r="H226" s="242" t="s">
        <v>488</v>
      </c>
      <c r="I226" s="244" t="s">
        <v>190</v>
      </c>
      <c r="J226" s="396">
        <f>70+47.1+55</f>
        <v>172.1</v>
      </c>
      <c r="K226" s="511"/>
      <c r="L226" s="512"/>
    </row>
    <row r="227" spans="1:12" s="4" customFormat="1" ht="40.5" customHeight="1">
      <c r="A227" s="45"/>
      <c r="B227" s="205"/>
      <c r="C227" s="232" t="s">
        <v>490</v>
      </c>
      <c r="D227" s="241" t="s">
        <v>372</v>
      </c>
      <c r="E227" s="242" t="s">
        <v>299</v>
      </c>
      <c r="F227" s="242" t="s">
        <v>304</v>
      </c>
      <c r="G227" s="242"/>
      <c r="H227" s="242" t="s">
        <v>489</v>
      </c>
      <c r="I227" s="244"/>
      <c r="J227" s="396">
        <f>J228</f>
        <v>60</v>
      </c>
      <c r="K227" s="502"/>
      <c r="L227" s="510"/>
    </row>
    <row r="228" spans="1:12" s="4" customFormat="1" ht="36.75" customHeight="1">
      <c r="A228" s="45"/>
      <c r="B228" s="205"/>
      <c r="C228" s="234" t="s">
        <v>576</v>
      </c>
      <c r="D228" s="241" t="s">
        <v>372</v>
      </c>
      <c r="E228" s="242" t="s">
        <v>299</v>
      </c>
      <c r="F228" s="242" t="s">
        <v>304</v>
      </c>
      <c r="G228" s="242"/>
      <c r="H228" s="242" t="s">
        <v>491</v>
      </c>
      <c r="I228" s="242"/>
      <c r="J228" s="258">
        <f>J229</f>
        <v>60</v>
      </c>
      <c r="K228" s="502"/>
      <c r="L228" s="503"/>
    </row>
    <row r="229" spans="1:12" s="4" customFormat="1" ht="22.5" customHeight="1">
      <c r="A229" s="45"/>
      <c r="B229" s="205"/>
      <c r="C229" s="253" t="s">
        <v>195</v>
      </c>
      <c r="D229" s="241" t="s">
        <v>372</v>
      </c>
      <c r="E229" s="242" t="s">
        <v>299</v>
      </c>
      <c r="F229" s="242" t="s">
        <v>304</v>
      </c>
      <c r="G229" s="242"/>
      <c r="H229" s="242" t="s">
        <v>491</v>
      </c>
      <c r="I229" s="242" t="s">
        <v>194</v>
      </c>
      <c r="J229" s="258">
        <v>60</v>
      </c>
      <c r="K229" s="502"/>
      <c r="L229" s="503"/>
    </row>
    <row r="230" spans="1:12" s="4" customFormat="1" ht="281.25" hidden="1">
      <c r="A230" s="45"/>
      <c r="B230" s="205"/>
      <c r="C230" s="296" t="s">
        <v>42</v>
      </c>
      <c r="D230" s="239" t="s">
        <v>372</v>
      </c>
      <c r="E230" s="240" t="s">
        <v>299</v>
      </c>
      <c r="F230" s="240" t="s">
        <v>304</v>
      </c>
      <c r="G230" s="245" t="s">
        <v>5</v>
      </c>
      <c r="H230" s="240" t="s">
        <v>40</v>
      </c>
      <c r="I230" s="246" t="s">
        <v>41</v>
      </c>
      <c r="J230" s="258" t="s">
        <v>42</v>
      </c>
      <c r="K230" s="502"/>
      <c r="L230" s="503"/>
    </row>
    <row r="231" spans="1:12" s="4" customFormat="1" ht="281.25" hidden="1">
      <c r="A231" s="45"/>
      <c r="B231" s="205"/>
      <c r="C231" s="287" t="s">
        <v>13</v>
      </c>
      <c r="D231" s="239" t="s">
        <v>372</v>
      </c>
      <c r="E231" s="240" t="s">
        <v>299</v>
      </c>
      <c r="F231" s="240" t="s">
        <v>304</v>
      </c>
      <c r="G231" s="245" t="s">
        <v>384</v>
      </c>
      <c r="H231" s="240" t="s">
        <v>43</v>
      </c>
      <c r="I231" s="246" t="s">
        <v>44</v>
      </c>
      <c r="J231" s="258" t="s">
        <v>42</v>
      </c>
      <c r="K231" s="502"/>
      <c r="L231" s="503"/>
    </row>
    <row r="232" spans="1:12" s="4" customFormat="1" ht="24.75" customHeight="1" hidden="1">
      <c r="A232" s="45"/>
      <c r="B232" s="205"/>
      <c r="C232" s="235" t="s">
        <v>263</v>
      </c>
      <c r="D232" s="241" t="s">
        <v>372</v>
      </c>
      <c r="E232" s="242" t="s">
        <v>299</v>
      </c>
      <c r="F232" s="242" t="s">
        <v>304</v>
      </c>
      <c r="G232" s="242" t="s">
        <v>308</v>
      </c>
      <c r="H232" s="242" t="s">
        <v>262</v>
      </c>
      <c r="I232" s="244"/>
      <c r="J232" s="258">
        <f>J233</f>
        <v>0</v>
      </c>
      <c r="K232" s="502"/>
      <c r="L232" s="503"/>
    </row>
    <row r="233" spans="1:12" s="4" customFormat="1" ht="63" customHeight="1" hidden="1">
      <c r="A233" s="45"/>
      <c r="B233" s="205"/>
      <c r="C233" s="279" t="s">
        <v>259</v>
      </c>
      <c r="D233" s="241" t="s">
        <v>372</v>
      </c>
      <c r="E233" s="242" t="s">
        <v>299</v>
      </c>
      <c r="F233" s="242" t="s">
        <v>304</v>
      </c>
      <c r="G233" s="242" t="s">
        <v>325</v>
      </c>
      <c r="H233" s="242" t="s">
        <v>264</v>
      </c>
      <c r="I233" s="244"/>
      <c r="J233" s="396">
        <f>J234+J235</f>
        <v>0</v>
      </c>
      <c r="K233" s="502"/>
      <c r="L233" s="503"/>
    </row>
    <row r="234" spans="1:12" s="4" customFormat="1" ht="57" customHeight="1" hidden="1">
      <c r="A234" s="45"/>
      <c r="B234" s="205"/>
      <c r="C234" s="253" t="s">
        <v>188</v>
      </c>
      <c r="D234" s="241" t="s">
        <v>372</v>
      </c>
      <c r="E234" s="242" t="s">
        <v>299</v>
      </c>
      <c r="F234" s="242" t="s">
        <v>304</v>
      </c>
      <c r="G234" s="242" t="s">
        <v>325</v>
      </c>
      <c r="H234" s="242" t="s">
        <v>264</v>
      </c>
      <c r="I234" s="246" t="s">
        <v>189</v>
      </c>
      <c r="J234" s="547"/>
      <c r="K234" s="502"/>
      <c r="L234" s="503"/>
    </row>
    <row r="235" spans="1:12" s="4" customFormat="1" ht="21" customHeight="1" hidden="1">
      <c r="A235" s="45"/>
      <c r="B235" s="205"/>
      <c r="C235" s="232" t="s">
        <v>191</v>
      </c>
      <c r="D235" s="241" t="s">
        <v>372</v>
      </c>
      <c r="E235" s="242" t="s">
        <v>299</v>
      </c>
      <c r="F235" s="242" t="s">
        <v>304</v>
      </c>
      <c r="G235" s="242" t="s">
        <v>325</v>
      </c>
      <c r="H235" s="242" t="s">
        <v>264</v>
      </c>
      <c r="I235" s="246" t="s">
        <v>190</v>
      </c>
      <c r="J235" s="547"/>
      <c r="K235" s="502"/>
      <c r="L235" s="528"/>
    </row>
    <row r="236" spans="1:12" s="4" customFormat="1" ht="18.75" hidden="1">
      <c r="A236" s="45"/>
      <c r="B236" s="205"/>
      <c r="C236" s="232" t="s">
        <v>363</v>
      </c>
      <c r="D236" s="241" t="s">
        <v>372</v>
      </c>
      <c r="E236" s="242" t="s">
        <v>299</v>
      </c>
      <c r="F236" s="242" t="s">
        <v>304</v>
      </c>
      <c r="G236" s="242" t="s">
        <v>325</v>
      </c>
      <c r="H236" s="242" t="s">
        <v>29</v>
      </c>
      <c r="I236" s="246" t="s">
        <v>362</v>
      </c>
      <c r="J236" s="547"/>
      <c r="K236" s="502"/>
      <c r="L236" s="503"/>
    </row>
    <row r="237" spans="1:12" s="4" customFormat="1" ht="18.75" hidden="1">
      <c r="A237" s="45"/>
      <c r="B237" s="205"/>
      <c r="C237" s="232" t="s">
        <v>52</v>
      </c>
      <c r="D237" s="241" t="s">
        <v>372</v>
      </c>
      <c r="E237" s="242" t="s">
        <v>299</v>
      </c>
      <c r="F237" s="242" t="s">
        <v>304</v>
      </c>
      <c r="G237" s="242" t="s">
        <v>325</v>
      </c>
      <c r="H237" s="242" t="s">
        <v>145</v>
      </c>
      <c r="I237" s="246"/>
      <c r="J237" s="547"/>
      <c r="K237" s="502"/>
      <c r="L237" s="503"/>
    </row>
    <row r="238" spans="1:12" s="4" customFormat="1" ht="21" customHeight="1" hidden="1">
      <c r="A238" s="45"/>
      <c r="B238" s="205"/>
      <c r="C238" s="232" t="s">
        <v>361</v>
      </c>
      <c r="D238" s="241" t="s">
        <v>372</v>
      </c>
      <c r="E238" s="242" t="s">
        <v>299</v>
      </c>
      <c r="F238" s="242" t="s">
        <v>304</v>
      </c>
      <c r="G238" s="242" t="s">
        <v>325</v>
      </c>
      <c r="H238" s="242" t="s">
        <v>145</v>
      </c>
      <c r="I238" s="246" t="s">
        <v>360</v>
      </c>
      <c r="J238" s="547"/>
      <c r="K238" s="502"/>
      <c r="L238" s="503"/>
    </row>
    <row r="239" spans="1:12" s="66" customFormat="1" ht="281.25" hidden="1">
      <c r="A239" s="65"/>
      <c r="B239" s="206"/>
      <c r="C239" s="287" t="s">
        <v>4</v>
      </c>
      <c r="D239" s="239" t="s">
        <v>372</v>
      </c>
      <c r="E239" s="240" t="s">
        <v>299</v>
      </c>
      <c r="F239" s="240" t="s">
        <v>304</v>
      </c>
      <c r="G239" s="245" t="s">
        <v>5</v>
      </c>
      <c r="H239" s="240" t="s">
        <v>45</v>
      </c>
      <c r="I239" s="244" t="s">
        <v>41</v>
      </c>
      <c r="J239" s="258" t="s">
        <v>42</v>
      </c>
      <c r="K239" s="529"/>
      <c r="L239" s="530"/>
    </row>
    <row r="240" spans="1:12" s="66" customFormat="1" ht="18.75" hidden="1">
      <c r="A240" s="65"/>
      <c r="B240" s="206"/>
      <c r="C240" s="287" t="s">
        <v>388</v>
      </c>
      <c r="D240" s="247" t="s">
        <v>372</v>
      </c>
      <c r="E240" s="244" t="s">
        <v>299</v>
      </c>
      <c r="F240" s="244" t="s">
        <v>304</v>
      </c>
      <c r="G240" s="245" t="s">
        <v>5</v>
      </c>
      <c r="H240" s="240" t="s">
        <v>387</v>
      </c>
      <c r="I240" s="244"/>
      <c r="J240" s="258"/>
      <c r="K240" s="529"/>
      <c r="L240" s="530"/>
    </row>
    <row r="241" spans="1:12" s="66" customFormat="1" ht="18.75" hidden="1">
      <c r="A241" s="65"/>
      <c r="B241" s="206"/>
      <c r="C241" s="287"/>
      <c r="D241" s="247"/>
      <c r="E241" s="244"/>
      <c r="F241" s="244"/>
      <c r="G241" s="245"/>
      <c r="H241" s="240"/>
      <c r="I241" s="244"/>
      <c r="J241" s="258"/>
      <c r="K241" s="529"/>
      <c r="L241" s="530"/>
    </row>
    <row r="242" spans="1:12" s="66" customFormat="1" ht="18.75" hidden="1">
      <c r="A242" s="65"/>
      <c r="B242" s="206"/>
      <c r="C242" s="287" t="s">
        <v>373</v>
      </c>
      <c r="D242" s="247" t="s">
        <v>372</v>
      </c>
      <c r="E242" s="244" t="s">
        <v>299</v>
      </c>
      <c r="F242" s="244" t="s">
        <v>304</v>
      </c>
      <c r="G242" s="245" t="s">
        <v>374</v>
      </c>
      <c r="H242" s="240"/>
      <c r="I242" s="244"/>
      <c r="J242" s="258"/>
      <c r="K242" s="529"/>
      <c r="L242" s="530"/>
    </row>
    <row r="243" spans="1:12" s="66" customFormat="1" ht="37.5" hidden="1">
      <c r="A243" s="65"/>
      <c r="B243" s="206"/>
      <c r="C243" s="287" t="s">
        <v>375</v>
      </c>
      <c r="D243" s="247" t="s">
        <v>372</v>
      </c>
      <c r="E243" s="244" t="s">
        <v>299</v>
      </c>
      <c r="F243" s="244" t="s">
        <v>304</v>
      </c>
      <c r="G243" s="245" t="s">
        <v>376</v>
      </c>
      <c r="H243" s="240"/>
      <c r="I243" s="244"/>
      <c r="J243" s="258"/>
      <c r="K243" s="529"/>
      <c r="L243" s="530"/>
    </row>
    <row r="244" spans="1:12" s="66" customFormat="1" ht="281.25" hidden="1">
      <c r="A244" s="65"/>
      <c r="B244" s="206"/>
      <c r="C244" s="287" t="s">
        <v>13</v>
      </c>
      <c r="D244" s="239" t="s">
        <v>372</v>
      </c>
      <c r="E244" s="240" t="s">
        <v>299</v>
      </c>
      <c r="F244" s="240" t="s">
        <v>304</v>
      </c>
      <c r="G244" s="245" t="s">
        <v>384</v>
      </c>
      <c r="H244" s="240" t="s">
        <v>46</v>
      </c>
      <c r="I244" s="244" t="s">
        <v>44</v>
      </c>
      <c r="J244" s="258" t="s">
        <v>42</v>
      </c>
      <c r="K244" s="529"/>
      <c r="L244" s="530"/>
    </row>
    <row r="245" spans="1:12" s="4" customFormat="1" ht="39" customHeight="1" hidden="1">
      <c r="A245" s="45"/>
      <c r="B245" s="205"/>
      <c r="C245" s="232" t="s">
        <v>150</v>
      </c>
      <c r="D245" s="241" t="s">
        <v>372</v>
      </c>
      <c r="E245" s="242" t="s">
        <v>299</v>
      </c>
      <c r="F245" s="242" t="s">
        <v>304</v>
      </c>
      <c r="G245" s="243" t="s">
        <v>384</v>
      </c>
      <c r="H245" s="242" t="s">
        <v>21</v>
      </c>
      <c r="I245" s="244"/>
      <c r="J245" s="258">
        <f>J246</f>
        <v>0</v>
      </c>
      <c r="K245" s="502"/>
      <c r="L245" s="503"/>
    </row>
    <row r="246" spans="1:12" s="66" customFormat="1" ht="40.5" customHeight="1" hidden="1">
      <c r="A246" s="65"/>
      <c r="B246" s="208"/>
      <c r="C246" s="232" t="s">
        <v>24</v>
      </c>
      <c r="D246" s="241" t="s">
        <v>372</v>
      </c>
      <c r="E246" s="242" t="s">
        <v>299</v>
      </c>
      <c r="F246" s="242" t="s">
        <v>304</v>
      </c>
      <c r="G246" s="243"/>
      <c r="H246" s="242" t="s">
        <v>146</v>
      </c>
      <c r="I246" s="244"/>
      <c r="J246" s="258">
        <f>J247</f>
        <v>0</v>
      </c>
      <c r="K246" s="529"/>
      <c r="L246" s="530"/>
    </row>
    <row r="247" spans="1:12" s="66" customFormat="1" ht="18.75" customHeight="1" hidden="1">
      <c r="A247" s="65"/>
      <c r="B247" s="208"/>
      <c r="C247" s="232" t="s">
        <v>147</v>
      </c>
      <c r="D247" s="241" t="s">
        <v>372</v>
      </c>
      <c r="E247" s="242" t="s">
        <v>299</v>
      </c>
      <c r="F247" s="242" t="s">
        <v>304</v>
      </c>
      <c r="G247" s="243"/>
      <c r="H247" s="242" t="s">
        <v>148</v>
      </c>
      <c r="I247" s="244"/>
      <c r="J247" s="258">
        <f>J248</f>
        <v>0</v>
      </c>
      <c r="K247" s="529"/>
      <c r="L247" s="530"/>
    </row>
    <row r="248" spans="1:12" s="66" customFormat="1" ht="21" customHeight="1" hidden="1">
      <c r="A248" s="65"/>
      <c r="B248" s="208"/>
      <c r="C248" s="232" t="s">
        <v>191</v>
      </c>
      <c r="D248" s="241" t="s">
        <v>372</v>
      </c>
      <c r="E248" s="242" t="s">
        <v>299</v>
      </c>
      <c r="F248" s="242" t="s">
        <v>304</v>
      </c>
      <c r="G248" s="243"/>
      <c r="H248" s="242" t="s">
        <v>148</v>
      </c>
      <c r="I248" s="244" t="s">
        <v>190</v>
      </c>
      <c r="J248" s="548"/>
      <c r="K248" s="529"/>
      <c r="L248" s="530"/>
    </row>
    <row r="249" spans="1:12" s="4" customFormat="1" ht="21.75" customHeight="1" hidden="1">
      <c r="A249" s="45"/>
      <c r="B249" s="205"/>
      <c r="C249" s="232" t="s">
        <v>317</v>
      </c>
      <c r="D249" s="241" t="s">
        <v>372</v>
      </c>
      <c r="E249" s="242" t="s">
        <v>299</v>
      </c>
      <c r="F249" s="242" t="s">
        <v>309</v>
      </c>
      <c r="G249" s="242"/>
      <c r="H249" s="242"/>
      <c r="I249" s="248"/>
      <c r="J249" s="264">
        <f>J250</f>
        <v>0</v>
      </c>
      <c r="K249" s="502"/>
      <c r="L249" s="503"/>
    </row>
    <row r="250" spans="1:12" s="4" customFormat="1" ht="20.25" customHeight="1" hidden="1">
      <c r="A250" s="45"/>
      <c r="B250" s="205"/>
      <c r="C250" s="234" t="s">
        <v>27</v>
      </c>
      <c r="D250" s="241" t="s">
        <v>372</v>
      </c>
      <c r="E250" s="242" t="s">
        <v>299</v>
      </c>
      <c r="F250" s="242" t="s">
        <v>309</v>
      </c>
      <c r="G250" s="242"/>
      <c r="H250" s="242" t="s">
        <v>26</v>
      </c>
      <c r="I250" s="246"/>
      <c r="J250" s="258">
        <f>J251</f>
        <v>0</v>
      </c>
      <c r="K250" s="502"/>
      <c r="L250" s="503"/>
    </row>
    <row r="251" spans="1:12" s="4" customFormat="1" ht="35.25" customHeight="1" hidden="1">
      <c r="A251" s="45"/>
      <c r="B251" s="205"/>
      <c r="C251" s="234" t="s">
        <v>31</v>
      </c>
      <c r="D251" s="241" t="s">
        <v>372</v>
      </c>
      <c r="E251" s="242" t="s">
        <v>299</v>
      </c>
      <c r="F251" s="242" t="s">
        <v>309</v>
      </c>
      <c r="G251" s="242"/>
      <c r="H251" s="242" t="s">
        <v>30</v>
      </c>
      <c r="I251" s="246"/>
      <c r="J251" s="258">
        <f>J252</f>
        <v>0</v>
      </c>
      <c r="K251" s="502"/>
      <c r="L251" s="503"/>
    </row>
    <row r="252" spans="1:12" s="4" customFormat="1" ht="21.75" customHeight="1" hidden="1">
      <c r="A252" s="45"/>
      <c r="B252" s="205"/>
      <c r="C252" s="279" t="s">
        <v>32</v>
      </c>
      <c r="D252" s="241" t="s">
        <v>372</v>
      </c>
      <c r="E252" s="242" t="s">
        <v>299</v>
      </c>
      <c r="F252" s="242" t="s">
        <v>309</v>
      </c>
      <c r="G252" s="242" t="s">
        <v>385</v>
      </c>
      <c r="H252" s="242" t="s">
        <v>149</v>
      </c>
      <c r="I252" s="246"/>
      <c r="J252" s="258">
        <f>J253</f>
        <v>0</v>
      </c>
      <c r="K252" s="502"/>
      <c r="L252" s="503"/>
    </row>
    <row r="253" spans="1:12" s="4" customFormat="1" ht="19.5" customHeight="1" hidden="1">
      <c r="A253" s="45"/>
      <c r="B253" s="205"/>
      <c r="C253" s="232" t="s">
        <v>191</v>
      </c>
      <c r="D253" s="241" t="s">
        <v>372</v>
      </c>
      <c r="E253" s="242" t="s">
        <v>299</v>
      </c>
      <c r="F253" s="242" t="s">
        <v>309</v>
      </c>
      <c r="G253" s="242" t="s">
        <v>385</v>
      </c>
      <c r="H253" s="242" t="s">
        <v>149</v>
      </c>
      <c r="I253" s="246" t="s">
        <v>190</v>
      </c>
      <c r="J253" s="264"/>
      <c r="K253" s="502"/>
      <c r="L253" s="503"/>
    </row>
    <row r="254" spans="1:12" s="4" customFormat="1" ht="18" customHeight="1">
      <c r="A254" s="44"/>
      <c r="B254" s="81">
        <v>9</v>
      </c>
      <c r="C254" s="290" t="s">
        <v>339</v>
      </c>
      <c r="D254" s="239" t="s">
        <v>372</v>
      </c>
      <c r="E254" s="239" t="s">
        <v>298</v>
      </c>
      <c r="F254" s="239"/>
      <c r="G254" s="239"/>
      <c r="H254" s="239"/>
      <c r="I254" s="240"/>
      <c r="J254" s="289">
        <f>J261</f>
        <v>7.5</v>
      </c>
      <c r="K254" s="502"/>
      <c r="L254" s="503"/>
    </row>
    <row r="255" spans="1:12" s="4" customFormat="1" ht="18.75" hidden="1">
      <c r="A255" s="44"/>
      <c r="B255" s="68"/>
      <c r="C255" s="235" t="s">
        <v>356</v>
      </c>
      <c r="D255" s="241" t="s">
        <v>372</v>
      </c>
      <c r="E255" s="241" t="s">
        <v>298</v>
      </c>
      <c r="F255" s="241" t="s">
        <v>304</v>
      </c>
      <c r="G255" s="241"/>
      <c r="H255" s="241"/>
      <c r="I255" s="244"/>
      <c r="J255" s="253"/>
      <c r="K255" s="502"/>
      <c r="L255" s="503"/>
    </row>
    <row r="256" spans="1:12" s="5" customFormat="1" ht="37.5" hidden="1">
      <c r="A256" s="44"/>
      <c r="B256" s="68"/>
      <c r="C256" s="235" t="s">
        <v>373</v>
      </c>
      <c r="D256" s="241" t="s">
        <v>372</v>
      </c>
      <c r="E256" s="241" t="s">
        <v>298</v>
      </c>
      <c r="F256" s="241" t="s">
        <v>304</v>
      </c>
      <c r="G256" s="241" t="s">
        <v>374</v>
      </c>
      <c r="H256" s="241"/>
      <c r="I256" s="244"/>
      <c r="J256" s="253"/>
      <c r="K256" s="531"/>
      <c r="L256" s="532"/>
    </row>
    <row r="257" spans="1:12" s="5" customFormat="1" ht="37.5" hidden="1">
      <c r="A257" s="44"/>
      <c r="B257" s="68"/>
      <c r="C257" s="235" t="s">
        <v>375</v>
      </c>
      <c r="D257" s="241" t="s">
        <v>372</v>
      </c>
      <c r="E257" s="241" t="s">
        <v>298</v>
      </c>
      <c r="F257" s="241" t="s">
        <v>304</v>
      </c>
      <c r="G257" s="241" t="s">
        <v>376</v>
      </c>
      <c r="H257" s="241"/>
      <c r="I257" s="244"/>
      <c r="J257" s="253"/>
      <c r="K257" s="531"/>
      <c r="L257" s="532"/>
    </row>
    <row r="258" spans="1:12" s="5" customFormat="1" ht="56.25" hidden="1">
      <c r="A258" s="44"/>
      <c r="B258" s="68"/>
      <c r="C258" s="235" t="s">
        <v>14</v>
      </c>
      <c r="D258" s="241" t="s">
        <v>372</v>
      </c>
      <c r="E258" s="241" t="s">
        <v>298</v>
      </c>
      <c r="F258" s="241" t="s">
        <v>304</v>
      </c>
      <c r="G258" s="241" t="s">
        <v>386</v>
      </c>
      <c r="H258" s="241"/>
      <c r="I258" s="244"/>
      <c r="J258" s="253"/>
      <c r="K258" s="531"/>
      <c r="L258" s="532"/>
    </row>
    <row r="259" spans="1:12" s="5" customFormat="1" ht="37.5" hidden="1">
      <c r="A259" s="44"/>
      <c r="B259" s="68"/>
      <c r="C259" s="235" t="s">
        <v>359</v>
      </c>
      <c r="D259" s="241" t="s">
        <v>372</v>
      </c>
      <c r="E259" s="241" t="s">
        <v>298</v>
      </c>
      <c r="F259" s="241" t="s">
        <v>304</v>
      </c>
      <c r="G259" s="241" t="s">
        <v>386</v>
      </c>
      <c r="H259" s="241" t="s">
        <v>358</v>
      </c>
      <c r="I259" s="244"/>
      <c r="J259" s="253"/>
      <c r="K259" s="531"/>
      <c r="L259" s="532"/>
    </row>
    <row r="260" spans="1:12" s="5" customFormat="1" ht="21" customHeight="1" hidden="1">
      <c r="A260" s="44"/>
      <c r="B260" s="68"/>
      <c r="C260" s="232" t="s">
        <v>361</v>
      </c>
      <c r="D260" s="241" t="s">
        <v>372</v>
      </c>
      <c r="E260" s="241" t="s">
        <v>298</v>
      </c>
      <c r="F260" s="241" t="s">
        <v>304</v>
      </c>
      <c r="G260" s="241" t="s">
        <v>386</v>
      </c>
      <c r="H260" s="248" t="s">
        <v>360</v>
      </c>
      <c r="I260" s="244"/>
      <c r="J260" s="253"/>
      <c r="K260" s="531"/>
      <c r="L260" s="532"/>
    </row>
    <row r="261" spans="1:12" s="233" customFormat="1" ht="23.25" customHeight="1">
      <c r="A261" s="230"/>
      <c r="B261" s="231"/>
      <c r="C261" s="232" t="s">
        <v>6</v>
      </c>
      <c r="D261" s="241" t="s">
        <v>372</v>
      </c>
      <c r="E261" s="241" t="s">
        <v>298</v>
      </c>
      <c r="F261" s="241" t="s">
        <v>305</v>
      </c>
      <c r="G261" s="241"/>
      <c r="H261" s="248"/>
      <c r="I261" s="244"/>
      <c r="J261" s="253">
        <f>J266</f>
        <v>7.5</v>
      </c>
      <c r="K261" s="533"/>
      <c r="L261" s="534"/>
    </row>
    <row r="262" spans="1:12" s="233" customFormat="1" ht="16.5" customHeight="1" hidden="1">
      <c r="A262" s="230"/>
      <c r="B262" s="231"/>
      <c r="C262" s="234" t="s">
        <v>34</v>
      </c>
      <c r="D262" s="241" t="s">
        <v>372</v>
      </c>
      <c r="E262" s="241" t="s">
        <v>298</v>
      </c>
      <c r="F262" s="241" t="s">
        <v>305</v>
      </c>
      <c r="G262" s="241"/>
      <c r="H262" s="248" t="s">
        <v>33</v>
      </c>
      <c r="I262" s="244"/>
      <c r="J262" s="234"/>
      <c r="K262" s="533"/>
      <c r="L262" s="534"/>
    </row>
    <row r="263" spans="1:12" s="233" customFormat="1" ht="21" customHeight="1" hidden="1">
      <c r="A263" s="230"/>
      <c r="B263" s="231"/>
      <c r="C263" s="232" t="s">
        <v>155</v>
      </c>
      <c r="D263" s="241" t="s">
        <v>372</v>
      </c>
      <c r="E263" s="241" t="s">
        <v>298</v>
      </c>
      <c r="F263" s="241" t="s">
        <v>305</v>
      </c>
      <c r="G263" s="241" t="s">
        <v>7</v>
      </c>
      <c r="H263" s="248" t="s">
        <v>156</v>
      </c>
      <c r="I263" s="244"/>
      <c r="J263" s="253"/>
      <c r="K263" s="533"/>
      <c r="L263" s="534"/>
    </row>
    <row r="264" spans="1:12" s="233" customFormat="1" ht="68.25" customHeight="1" hidden="1">
      <c r="A264" s="230"/>
      <c r="B264" s="231"/>
      <c r="C264" s="232" t="s">
        <v>8</v>
      </c>
      <c r="D264" s="241" t="s">
        <v>372</v>
      </c>
      <c r="E264" s="241" t="s">
        <v>298</v>
      </c>
      <c r="F264" s="241" t="s">
        <v>305</v>
      </c>
      <c r="G264" s="241" t="s">
        <v>9</v>
      </c>
      <c r="H264" s="248" t="s">
        <v>35</v>
      </c>
      <c r="I264" s="244" t="s">
        <v>38</v>
      </c>
      <c r="J264" s="234" t="s">
        <v>36</v>
      </c>
      <c r="K264" s="533"/>
      <c r="L264" s="534"/>
    </row>
    <row r="265" spans="1:12" s="233" customFormat="1" ht="3" customHeight="1" hidden="1">
      <c r="A265" s="230"/>
      <c r="B265" s="231"/>
      <c r="C265" s="235" t="s">
        <v>14</v>
      </c>
      <c r="D265" s="241" t="s">
        <v>372</v>
      </c>
      <c r="E265" s="241" t="s">
        <v>298</v>
      </c>
      <c r="F265" s="241" t="s">
        <v>305</v>
      </c>
      <c r="G265" s="241" t="s">
        <v>386</v>
      </c>
      <c r="H265" s="248" t="s">
        <v>37</v>
      </c>
      <c r="I265" s="244" t="s">
        <v>39</v>
      </c>
      <c r="J265" s="234" t="s">
        <v>36</v>
      </c>
      <c r="K265" s="535"/>
      <c r="L265" s="534"/>
    </row>
    <row r="266" spans="1:12" s="233" customFormat="1" ht="42" customHeight="1">
      <c r="A266" s="230"/>
      <c r="B266" s="231"/>
      <c r="C266" s="232" t="s">
        <v>91</v>
      </c>
      <c r="D266" s="241" t="s">
        <v>372</v>
      </c>
      <c r="E266" s="241" t="s">
        <v>298</v>
      </c>
      <c r="F266" s="241" t="s">
        <v>305</v>
      </c>
      <c r="G266" s="241"/>
      <c r="H266" s="242" t="s">
        <v>465</v>
      </c>
      <c r="I266" s="244"/>
      <c r="J266" s="258">
        <f>J267</f>
        <v>7.5</v>
      </c>
      <c r="K266" s="533"/>
      <c r="L266" s="534"/>
    </row>
    <row r="267" spans="1:12" s="5" customFormat="1" ht="19.5" customHeight="1">
      <c r="A267" s="44"/>
      <c r="B267" s="68"/>
      <c r="C267" s="232" t="s">
        <v>597</v>
      </c>
      <c r="D267" s="241" t="s">
        <v>372</v>
      </c>
      <c r="E267" s="241" t="s">
        <v>298</v>
      </c>
      <c r="F267" s="241" t="s">
        <v>305</v>
      </c>
      <c r="G267" s="241" t="s">
        <v>386</v>
      </c>
      <c r="H267" s="242" t="s">
        <v>466</v>
      </c>
      <c r="I267" s="244"/>
      <c r="J267" s="258">
        <f>J268</f>
        <v>7.5</v>
      </c>
      <c r="K267" s="531"/>
      <c r="L267" s="532"/>
    </row>
    <row r="268" spans="1:12" s="5" customFormat="1" ht="38.25" customHeight="1">
      <c r="A268" s="44"/>
      <c r="B268" s="68"/>
      <c r="C268" s="232" t="s">
        <v>663</v>
      </c>
      <c r="D268" s="241" t="s">
        <v>372</v>
      </c>
      <c r="E268" s="241" t="s">
        <v>298</v>
      </c>
      <c r="F268" s="241" t="s">
        <v>305</v>
      </c>
      <c r="G268" s="241"/>
      <c r="H268" s="242" t="s">
        <v>492</v>
      </c>
      <c r="I268" s="244"/>
      <c r="J268" s="258">
        <f>J269</f>
        <v>7.5</v>
      </c>
      <c r="K268" s="531"/>
      <c r="L268" s="532"/>
    </row>
    <row r="269" spans="1:12" s="5" customFormat="1" ht="38.25" customHeight="1">
      <c r="A269" s="44"/>
      <c r="B269" s="68"/>
      <c r="C269" s="280" t="s">
        <v>265</v>
      </c>
      <c r="D269" s="247" t="s">
        <v>372</v>
      </c>
      <c r="E269" s="247" t="s">
        <v>298</v>
      </c>
      <c r="F269" s="247" t="s">
        <v>305</v>
      </c>
      <c r="G269" s="247" t="s">
        <v>9</v>
      </c>
      <c r="H269" s="242" t="s">
        <v>493</v>
      </c>
      <c r="I269" s="244"/>
      <c r="J269" s="253">
        <f>J270+J271</f>
        <v>7.5</v>
      </c>
      <c r="K269" s="531"/>
      <c r="L269" s="532"/>
    </row>
    <row r="270" spans="1:12" s="5" customFormat="1" ht="58.5" customHeight="1" hidden="1">
      <c r="A270" s="44"/>
      <c r="B270" s="68"/>
      <c r="C270" s="253" t="s">
        <v>188</v>
      </c>
      <c r="D270" s="247" t="s">
        <v>372</v>
      </c>
      <c r="E270" s="247" t="s">
        <v>298</v>
      </c>
      <c r="F270" s="247" t="s">
        <v>305</v>
      </c>
      <c r="G270" s="247" t="s">
        <v>9</v>
      </c>
      <c r="H270" s="242" t="s">
        <v>493</v>
      </c>
      <c r="I270" s="244" t="s">
        <v>189</v>
      </c>
      <c r="J270" s="253">
        <f>115.3-115.3</f>
        <v>0</v>
      </c>
      <c r="K270" s="531"/>
      <c r="L270" s="532"/>
    </row>
    <row r="271" spans="1:12" s="5" customFormat="1" ht="39.75" customHeight="1">
      <c r="A271" s="44"/>
      <c r="B271" s="68"/>
      <c r="C271" s="232" t="s">
        <v>544</v>
      </c>
      <c r="D271" s="247" t="s">
        <v>372</v>
      </c>
      <c r="E271" s="247" t="s">
        <v>298</v>
      </c>
      <c r="F271" s="247" t="s">
        <v>305</v>
      </c>
      <c r="G271" s="247" t="s">
        <v>9</v>
      </c>
      <c r="H271" s="242" t="s">
        <v>493</v>
      </c>
      <c r="I271" s="244" t="s">
        <v>190</v>
      </c>
      <c r="J271" s="253">
        <v>7.5</v>
      </c>
      <c r="K271" s="536"/>
      <c r="L271" s="537"/>
    </row>
    <row r="272" spans="1:12" s="5" customFormat="1" ht="23.25" customHeight="1">
      <c r="A272" s="44"/>
      <c r="B272" s="68"/>
      <c r="C272" s="342" t="s">
        <v>336</v>
      </c>
      <c r="D272" s="247"/>
      <c r="E272" s="242"/>
      <c r="F272" s="242"/>
      <c r="G272" s="244"/>
      <c r="H272" s="240"/>
      <c r="I272" s="343"/>
      <c r="J272" s="289">
        <f>J20</f>
        <v>12018.300000000001</v>
      </c>
      <c r="K272" s="531"/>
      <c r="L272" s="532"/>
    </row>
    <row r="273" ht="15.75">
      <c r="L273" s="276"/>
    </row>
    <row r="274" spans="3:10" ht="36.75" customHeight="1" hidden="1">
      <c r="C274" s="51"/>
      <c r="D274" s="10"/>
      <c r="E274" s="61"/>
      <c r="F274" s="61"/>
      <c r="G274" s="61"/>
      <c r="H274" s="61"/>
      <c r="I274" s="62"/>
      <c r="J274" s="63"/>
    </row>
    <row r="275" spans="3:10" ht="19.5" customHeight="1">
      <c r="C275" s="51"/>
      <c r="D275" s="10"/>
      <c r="E275" s="61"/>
      <c r="F275" s="61"/>
      <c r="G275" s="61"/>
      <c r="H275" s="61"/>
      <c r="I275" s="62"/>
      <c r="J275" s="63"/>
    </row>
    <row r="276" spans="1:3" ht="18.75">
      <c r="A276" s="18" t="s">
        <v>368</v>
      </c>
      <c r="B276" s="18"/>
      <c r="C276" s="25"/>
    </row>
    <row r="277" spans="1:2" ht="18.75">
      <c r="A277" s="36" t="s">
        <v>365</v>
      </c>
      <c r="B277" s="18" t="s">
        <v>675</v>
      </c>
    </row>
    <row r="278" spans="1:10" ht="18.75">
      <c r="A278" s="11" t="s">
        <v>366</v>
      </c>
      <c r="B278" s="36" t="s">
        <v>674</v>
      </c>
      <c r="J278" s="63"/>
    </row>
    <row r="279" spans="2:10" ht="18.75">
      <c r="B279" s="11" t="s">
        <v>366</v>
      </c>
      <c r="J279" s="63" t="s">
        <v>236</v>
      </c>
    </row>
  </sheetData>
  <sheetProtection/>
  <mergeCells count="28">
    <mergeCell ref="J17:J18"/>
    <mergeCell ref="K140:L140"/>
    <mergeCell ref="K226:L226"/>
    <mergeCell ref="K223:L223"/>
    <mergeCell ref="K215:L215"/>
    <mergeCell ref="K214:L214"/>
    <mergeCell ref="K213:L213"/>
    <mergeCell ref="K163:L163"/>
    <mergeCell ref="D1:J1"/>
    <mergeCell ref="D2:J2"/>
    <mergeCell ref="D3:J3"/>
    <mergeCell ref="D4:J4"/>
    <mergeCell ref="H17:H18"/>
    <mergeCell ref="I17:I18"/>
    <mergeCell ref="B14:J14"/>
    <mergeCell ref="I16:J16"/>
    <mergeCell ref="D12:J12"/>
    <mergeCell ref="D9:J9"/>
    <mergeCell ref="K113:L113"/>
    <mergeCell ref="K104:L104"/>
    <mergeCell ref="D10:J10"/>
    <mergeCell ref="D11:J11"/>
    <mergeCell ref="A17:A18"/>
    <mergeCell ref="B17:B18"/>
    <mergeCell ref="C17:C18"/>
    <mergeCell ref="D17:D18"/>
    <mergeCell ref="E17:E18"/>
    <mergeCell ref="F17:F18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1" r:id="rId1"/>
  <rowBreaks count="4" manualBreakCount="4">
    <brk id="53" max="9" man="1"/>
    <brk id="105" max="9" man="1"/>
    <brk id="177" max="9" man="1"/>
    <brk id="2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Normal="75" zoomScalePageLayoutView="0" workbookViewId="0" topLeftCell="A1">
      <selection activeCell="B4" sqref="B4:C4"/>
    </sheetView>
  </sheetViews>
  <sheetFormatPr defaultColWidth="9.00390625" defaultRowHeight="12.75"/>
  <cols>
    <col min="1" max="1" width="34.75390625" style="114" customWidth="1"/>
    <col min="2" max="2" width="81.25390625" style="114" customWidth="1"/>
    <col min="3" max="3" width="23.25390625" style="114" customWidth="1"/>
    <col min="4" max="4" width="9.125" style="114" customWidth="1"/>
    <col min="5" max="5" width="17.75390625" style="115" customWidth="1"/>
    <col min="6" max="6" width="19.875" style="115" customWidth="1"/>
    <col min="7" max="7" width="10.875" style="115" bestFit="1" customWidth="1"/>
    <col min="8" max="16384" width="9.125" style="115" customWidth="1"/>
  </cols>
  <sheetData>
    <row r="1" spans="2:3" ht="21.75" customHeight="1">
      <c r="B1" s="435" t="s">
        <v>226</v>
      </c>
      <c r="C1" s="436"/>
    </row>
    <row r="2" spans="2:3" ht="20.25" customHeight="1">
      <c r="B2" s="416" t="s">
        <v>238</v>
      </c>
      <c r="C2" s="417"/>
    </row>
    <row r="3" spans="2:3" ht="21.75" customHeight="1">
      <c r="B3" s="437" t="s">
        <v>239</v>
      </c>
      <c r="C3" s="417"/>
    </row>
    <row r="4" spans="2:3" ht="22.5" customHeight="1">
      <c r="B4" s="437" t="s">
        <v>695</v>
      </c>
      <c r="C4" s="417"/>
    </row>
    <row r="5" ht="21.75" customHeight="1" hidden="1"/>
    <row r="6" ht="21.75" customHeight="1" hidden="1"/>
    <row r="7" ht="24" customHeight="1"/>
    <row r="8" spans="1:3" ht="18.75" customHeight="1" hidden="1">
      <c r="A8" s="7"/>
      <c r="B8" s="435" t="s">
        <v>226</v>
      </c>
      <c r="C8" s="436"/>
    </row>
    <row r="9" spans="1:3" ht="18.75" hidden="1">
      <c r="A9" s="7"/>
      <c r="B9" s="416" t="s">
        <v>238</v>
      </c>
      <c r="C9" s="417"/>
    </row>
    <row r="10" spans="1:3" ht="17.25" customHeight="1" hidden="1">
      <c r="A10" s="7"/>
      <c r="B10" s="437" t="s">
        <v>239</v>
      </c>
      <c r="C10" s="417"/>
    </row>
    <row r="11" spans="1:3" ht="18" customHeight="1" hidden="1">
      <c r="A11" s="7"/>
      <c r="B11" s="437" t="s">
        <v>661</v>
      </c>
      <c r="C11" s="417"/>
    </row>
    <row r="12" spans="1:3" ht="18" customHeight="1" hidden="1">
      <c r="A12" s="7"/>
      <c r="B12" s="13"/>
      <c r="C12" s="54"/>
    </row>
    <row r="13" spans="1:3" ht="18" customHeight="1">
      <c r="A13" s="7"/>
      <c r="B13" s="13"/>
      <c r="C13" s="54"/>
    </row>
    <row r="14" spans="1:3" ht="18" customHeight="1" hidden="1">
      <c r="A14" s="7"/>
      <c r="B14" s="13"/>
      <c r="C14" s="54"/>
    </row>
    <row r="15" spans="1:5" ht="18.75">
      <c r="A15" s="440" t="s">
        <v>552</v>
      </c>
      <c r="B15" s="457"/>
      <c r="C15" s="457"/>
      <c r="E15" s="116"/>
    </row>
    <row r="16" spans="1:5" ht="36.75" customHeight="1">
      <c r="A16" s="438" t="s">
        <v>684</v>
      </c>
      <c r="B16" s="456"/>
      <c r="C16" s="456"/>
      <c r="E16" s="114"/>
    </row>
    <row r="17" spans="5:6" ht="18.75">
      <c r="E17" s="117"/>
      <c r="F17" s="118"/>
    </row>
    <row r="18" ht="18.75">
      <c r="C18" s="26" t="s">
        <v>352</v>
      </c>
    </row>
    <row r="19" spans="1:6" ht="55.5" customHeight="1">
      <c r="A19" s="400" t="s">
        <v>327</v>
      </c>
      <c r="B19" s="387" t="s">
        <v>624</v>
      </c>
      <c r="C19" s="401" t="s">
        <v>292</v>
      </c>
      <c r="E19" s="119"/>
      <c r="F19" s="119"/>
    </row>
    <row r="20" spans="1:6" ht="18" customHeight="1">
      <c r="A20" s="120">
        <v>1</v>
      </c>
      <c r="B20" s="121">
        <v>2</v>
      </c>
      <c r="C20" s="122">
        <v>3</v>
      </c>
      <c r="E20" s="119"/>
      <c r="F20" s="119"/>
    </row>
    <row r="21" spans="1:6" s="114" customFormat="1" ht="37.5">
      <c r="A21" s="361" t="s">
        <v>157</v>
      </c>
      <c r="B21" s="267" t="s">
        <v>398</v>
      </c>
      <c r="C21" s="362">
        <f>C22</f>
        <v>0</v>
      </c>
      <c r="E21" s="123"/>
      <c r="F21" s="124"/>
    </row>
    <row r="22" spans="1:7" s="125" customFormat="1" ht="36.75" customHeight="1">
      <c r="A22" s="363" t="s">
        <v>158</v>
      </c>
      <c r="B22" s="364" t="s">
        <v>159</v>
      </c>
      <c r="C22" s="365">
        <f>C27-C23</f>
        <v>0</v>
      </c>
      <c r="F22" s="126"/>
      <c r="G22" s="127"/>
    </row>
    <row r="23" spans="1:3" s="116" customFormat="1" ht="18.75">
      <c r="A23" s="366" t="s">
        <v>160</v>
      </c>
      <c r="B23" s="367" t="s">
        <v>161</v>
      </c>
      <c r="C23" s="368">
        <f>C24</f>
        <v>12018.3</v>
      </c>
    </row>
    <row r="24" spans="1:3" s="116" customFormat="1" ht="18.75">
      <c r="A24" s="369" t="s">
        <v>162</v>
      </c>
      <c r="B24" s="370" t="s">
        <v>163</v>
      </c>
      <c r="C24" s="371">
        <f>C25</f>
        <v>12018.3</v>
      </c>
    </row>
    <row r="25" spans="1:3" s="116" customFormat="1" ht="18.75">
      <c r="A25" s="369" t="s">
        <v>164</v>
      </c>
      <c r="B25" s="370" t="s">
        <v>165</v>
      </c>
      <c r="C25" s="371">
        <f>C26</f>
        <v>12018.3</v>
      </c>
    </row>
    <row r="26" spans="1:3" s="116" customFormat="1" ht="37.5" customHeight="1">
      <c r="A26" s="369" t="s">
        <v>101</v>
      </c>
      <c r="B26" s="372" t="s">
        <v>448</v>
      </c>
      <c r="C26" s="371">
        <f>'прил 2 (доходы)'!C37+'прил 2 (доходы)'!C36</f>
        <v>12018.3</v>
      </c>
    </row>
    <row r="27" spans="1:3" s="116" customFormat="1" ht="18.75">
      <c r="A27" s="366" t="s">
        <v>166</v>
      </c>
      <c r="B27" s="367" t="s">
        <v>167</v>
      </c>
      <c r="C27" s="373">
        <f>C28</f>
        <v>12018.300000000001</v>
      </c>
    </row>
    <row r="28" spans="1:3" s="116" customFormat="1" ht="18.75">
      <c r="A28" s="369" t="s">
        <v>168</v>
      </c>
      <c r="B28" s="370" t="s">
        <v>169</v>
      </c>
      <c r="C28" s="371">
        <f>C29</f>
        <v>12018.300000000001</v>
      </c>
    </row>
    <row r="29" spans="1:3" s="116" customFormat="1" ht="18.75">
      <c r="A29" s="369" t="s">
        <v>170</v>
      </c>
      <c r="B29" s="370" t="s">
        <v>171</v>
      </c>
      <c r="C29" s="371">
        <f>C30</f>
        <v>12018.300000000001</v>
      </c>
    </row>
    <row r="30" spans="1:3" s="116" customFormat="1" ht="38.25" customHeight="1">
      <c r="A30" s="374" t="s">
        <v>102</v>
      </c>
      <c r="B30" s="375" t="s">
        <v>449</v>
      </c>
      <c r="C30" s="376">
        <f>'прил 6 (ведомст.)'!J20+'прил 2 (доходы)'!C36</f>
        <v>12018.300000000001</v>
      </c>
    </row>
    <row r="31" spans="1:5" s="116" customFormat="1" ht="22.5" customHeight="1">
      <c r="A31" s="128"/>
      <c r="B31" s="129"/>
      <c r="C31" s="130"/>
      <c r="E31" s="131"/>
    </row>
    <row r="32" spans="1:4" s="133" customFormat="1" ht="15.75">
      <c r="A32" s="132"/>
      <c r="B32" s="116"/>
      <c r="C32" s="116"/>
      <c r="D32" s="116"/>
    </row>
    <row r="33" spans="1:2" ht="18.75">
      <c r="A33" s="18" t="s">
        <v>677</v>
      </c>
      <c r="B33" s="13"/>
    </row>
    <row r="34" ht="18.75">
      <c r="A34" s="36" t="s">
        <v>674</v>
      </c>
    </row>
    <row r="35" spans="1:3" ht="18.75">
      <c r="A35" s="11" t="s">
        <v>366</v>
      </c>
      <c r="C35" s="134" t="s">
        <v>367</v>
      </c>
    </row>
  </sheetData>
  <sheetProtection/>
  <mergeCells count="10">
    <mergeCell ref="A16:C16"/>
    <mergeCell ref="B9:C9"/>
    <mergeCell ref="B10:C10"/>
    <mergeCell ref="B11:C11"/>
    <mergeCell ref="B1:C1"/>
    <mergeCell ref="B2:C2"/>
    <mergeCell ref="B3:C3"/>
    <mergeCell ref="B4:C4"/>
    <mergeCell ref="B8:C8"/>
    <mergeCell ref="A15:C15"/>
  </mergeCells>
  <printOptions/>
  <pageMargins left="1.1811023622047245" right="0.3937007874015748" top="0.1968503937007874" bottom="0.7874015748031497" header="0" footer="0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view="pageBreakPreview" zoomScale="60" zoomScaleNormal="75" zoomScalePageLayoutView="0" workbookViewId="0" topLeftCell="B1">
      <selection activeCell="B4" sqref="B4:C4"/>
    </sheetView>
  </sheetViews>
  <sheetFormatPr defaultColWidth="9.00390625" defaultRowHeight="12.75"/>
  <cols>
    <col min="1" max="1" width="8.75390625" style="135" hidden="1" customWidth="1"/>
    <col min="2" max="2" width="82.00390625" style="136" customWidth="1"/>
    <col min="3" max="3" width="30.125" style="135" customWidth="1"/>
    <col min="4" max="16384" width="9.125" style="135" customWidth="1"/>
  </cols>
  <sheetData>
    <row r="1" spans="2:3" ht="18.75">
      <c r="B1" s="435" t="s">
        <v>86</v>
      </c>
      <c r="C1" s="436"/>
    </row>
    <row r="2" spans="2:3" ht="18.75">
      <c r="B2" s="416" t="s">
        <v>282</v>
      </c>
      <c r="C2" s="417"/>
    </row>
    <row r="3" spans="2:3" ht="18.75">
      <c r="B3" s="437" t="s">
        <v>283</v>
      </c>
      <c r="C3" s="417"/>
    </row>
    <row r="4" spans="2:3" ht="18.75">
      <c r="B4" s="437" t="s">
        <v>696</v>
      </c>
      <c r="C4" s="417"/>
    </row>
    <row r="6" spans="1:3" ht="18.75" customHeight="1" hidden="1">
      <c r="A6" s="7"/>
      <c r="B6" s="435" t="s">
        <v>86</v>
      </c>
      <c r="C6" s="436"/>
    </row>
    <row r="7" spans="1:3" ht="18.75" hidden="1">
      <c r="A7" s="7"/>
      <c r="B7" s="416" t="s">
        <v>282</v>
      </c>
      <c r="C7" s="417"/>
    </row>
    <row r="8" spans="1:3" ht="18.75" hidden="1">
      <c r="A8" s="7"/>
      <c r="B8" s="437" t="s">
        <v>283</v>
      </c>
      <c r="C8" s="417"/>
    </row>
    <row r="9" spans="1:3" ht="18.75" hidden="1">
      <c r="A9" s="7"/>
      <c r="B9" s="437" t="s">
        <v>650</v>
      </c>
      <c r="C9" s="417"/>
    </row>
    <row r="10" spans="1:3" ht="18.75" hidden="1">
      <c r="A10" s="7"/>
      <c r="B10" s="13"/>
      <c r="C10" s="54"/>
    </row>
    <row r="11" spans="1:3" ht="18.75">
      <c r="A11" s="7"/>
      <c r="B11" s="13"/>
      <c r="C11" s="54"/>
    </row>
    <row r="12" spans="1:3" ht="18.75">
      <c r="A12" s="7"/>
      <c r="B12" s="13"/>
      <c r="C12" s="54"/>
    </row>
    <row r="13" spans="1:3" s="228" customFormat="1" ht="18.75">
      <c r="A13" s="458" t="s">
        <v>240</v>
      </c>
      <c r="B13" s="459"/>
      <c r="C13" s="459"/>
    </row>
    <row r="14" spans="1:3" s="228" customFormat="1" ht="18.75">
      <c r="A14" s="458" t="s">
        <v>669</v>
      </c>
      <c r="B14" s="460"/>
      <c r="C14" s="460"/>
    </row>
    <row r="15" spans="1:2" ht="18.75">
      <c r="A15" s="133"/>
      <c r="B15" s="137"/>
    </row>
    <row r="16" spans="1:3" ht="18.75">
      <c r="A16" s="133"/>
      <c r="B16" s="137"/>
      <c r="C16" s="138" t="s">
        <v>172</v>
      </c>
    </row>
    <row r="17" spans="1:3" ht="40.5" customHeight="1">
      <c r="A17" s="139" t="s">
        <v>173</v>
      </c>
      <c r="B17" s="140" t="s">
        <v>241</v>
      </c>
      <c r="C17" s="141" t="s">
        <v>292</v>
      </c>
    </row>
    <row r="18" spans="1:3" ht="19.5" customHeight="1">
      <c r="A18" s="139">
        <v>1</v>
      </c>
      <c r="B18" s="140">
        <v>2</v>
      </c>
      <c r="C18" s="141">
        <v>3</v>
      </c>
    </row>
    <row r="19" spans="1:7" ht="39" customHeight="1">
      <c r="A19" s="461" t="s">
        <v>174</v>
      </c>
      <c r="B19" s="175" t="s">
        <v>623</v>
      </c>
      <c r="C19" s="176">
        <f>C21+C22+C23</f>
        <v>81.89999999999999</v>
      </c>
      <c r="E19" s="144"/>
      <c r="F19" s="144"/>
      <c r="G19" s="144"/>
    </row>
    <row r="20" spans="1:7" ht="16.5" customHeight="1">
      <c r="A20" s="462"/>
      <c r="B20" s="171" t="s">
        <v>346</v>
      </c>
      <c r="C20" s="172"/>
      <c r="E20" s="144"/>
      <c r="F20" s="144"/>
      <c r="G20" s="144"/>
    </row>
    <row r="21" spans="1:7" ht="99" customHeight="1">
      <c r="A21" s="462"/>
      <c r="B21" s="171" t="s">
        <v>621</v>
      </c>
      <c r="C21" s="173">
        <f>'прил 6 (ведомст.)'!J27</f>
        <v>15.1</v>
      </c>
      <c r="E21" s="147"/>
      <c r="F21" s="147"/>
      <c r="G21" s="144"/>
    </row>
    <row r="22" spans="1:3" ht="77.25" customHeight="1">
      <c r="A22" s="463"/>
      <c r="B22" s="53" t="s">
        <v>622</v>
      </c>
      <c r="C22" s="174">
        <v>60</v>
      </c>
    </row>
    <row r="23" spans="2:3" ht="37.5">
      <c r="B23" s="279" t="s">
        <v>660</v>
      </c>
      <c r="C23" s="174">
        <v>6.8</v>
      </c>
    </row>
    <row r="24" ht="18.75">
      <c r="C24" s="155"/>
    </row>
    <row r="25" spans="1:7" ht="18.75">
      <c r="A25" s="18" t="s">
        <v>364</v>
      </c>
      <c r="C25" s="155"/>
      <c r="D25" s="156"/>
      <c r="E25" s="156"/>
      <c r="F25" s="156"/>
      <c r="G25" s="156"/>
    </row>
    <row r="26" spans="1:7" ht="18.75">
      <c r="A26" s="36" t="s">
        <v>365</v>
      </c>
      <c r="D26" s="156"/>
      <c r="E26" s="156"/>
      <c r="F26" s="156"/>
      <c r="G26" s="156"/>
    </row>
    <row r="27" spans="1:3" ht="18.75">
      <c r="A27" s="11" t="s">
        <v>366</v>
      </c>
      <c r="B27" s="144" t="s">
        <v>675</v>
      </c>
      <c r="C27" s="29"/>
    </row>
    <row r="28" spans="2:3" ht="18.75">
      <c r="B28" s="144" t="s">
        <v>674</v>
      </c>
      <c r="C28" s="157"/>
    </row>
    <row r="29" spans="2:3" ht="18.75">
      <c r="B29" s="136" t="s">
        <v>366</v>
      </c>
      <c r="C29" s="29" t="s">
        <v>367</v>
      </c>
    </row>
  </sheetData>
  <sheetProtection/>
  <mergeCells count="11">
    <mergeCell ref="B1:C1"/>
    <mergeCell ref="B2:C2"/>
    <mergeCell ref="B3:C3"/>
    <mergeCell ref="B4:C4"/>
    <mergeCell ref="B6:C6"/>
    <mergeCell ref="A13:C13"/>
    <mergeCell ref="A14:C14"/>
    <mergeCell ref="A19:A22"/>
    <mergeCell ref="B7:C7"/>
    <mergeCell ref="B8:C8"/>
    <mergeCell ref="B9:C9"/>
  </mergeCells>
  <printOptions/>
  <pageMargins left="1.1811023622047245" right="0.3937007874015748" top="0.1968503937007874" bottom="0.7874015748031497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view="pageBreakPreview" zoomScale="60" zoomScaleNormal="75" zoomScalePageLayoutView="0" workbookViewId="0" topLeftCell="A1">
      <selection activeCell="B4" sqref="B4:C4"/>
    </sheetView>
  </sheetViews>
  <sheetFormatPr defaultColWidth="9.00390625" defaultRowHeight="12.75"/>
  <cols>
    <col min="1" max="1" width="8.75390625" style="135" customWidth="1"/>
    <col min="2" max="2" width="82.00390625" style="136" customWidth="1"/>
    <col min="3" max="3" width="30.125" style="135" customWidth="1"/>
    <col min="4" max="16384" width="9.125" style="135" customWidth="1"/>
  </cols>
  <sheetData>
    <row r="1" spans="1:3" ht="18.75" customHeight="1">
      <c r="A1" s="7"/>
      <c r="B1" s="467" t="s">
        <v>87</v>
      </c>
      <c r="C1" s="417"/>
    </row>
    <row r="2" spans="1:3" ht="18.75">
      <c r="A2" s="7"/>
      <c r="B2" s="416" t="s">
        <v>284</v>
      </c>
      <c r="C2" s="417"/>
    </row>
    <row r="3" spans="1:3" ht="18.75">
      <c r="A3" s="7"/>
      <c r="B3" s="437" t="s">
        <v>285</v>
      </c>
      <c r="C3" s="417"/>
    </row>
    <row r="4" spans="1:3" ht="18.75">
      <c r="A4" s="7"/>
      <c r="B4" s="437" t="s">
        <v>697</v>
      </c>
      <c r="C4" s="417"/>
    </row>
    <row r="5" spans="1:3" ht="18.75">
      <c r="A5" s="7"/>
      <c r="B5" s="13"/>
      <c r="C5" s="54"/>
    </row>
    <row r="6" spans="1:3" ht="18.75">
      <c r="A6" s="7"/>
      <c r="B6" s="13"/>
      <c r="C6" s="54"/>
    </row>
    <row r="7" spans="1:3" ht="18.75">
      <c r="A7" s="7"/>
      <c r="B7" s="13"/>
      <c r="C7" s="54"/>
    </row>
    <row r="8" spans="1:3" ht="18.75">
      <c r="A8" s="468" t="s">
        <v>281</v>
      </c>
      <c r="B8" s="469"/>
      <c r="C8" s="469"/>
    </row>
    <row r="9" spans="1:3" ht="18.75">
      <c r="A9" s="468" t="s">
        <v>670</v>
      </c>
      <c r="B9" s="470"/>
      <c r="C9" s="470"/>
    </row>
    <row r="10" spans="1:2" ht="18.75">
      <c r="A10" s="133"/>
      <c r="B10" s="137"/>
    </row>
    <row r="11" spans="1:3" ht="18.75">
      <c r="A11" s="133"/>
      <c r="B11" s="137"/>
      <c r="C11" s="138" t="s">
        <v>172</v>
      </c>
    </row>
    <row r="12" spans="1:3" ht="40.5" customHeight="1">
      <c r="A12" s="139" t="s">
        <v>173</v>
      </c>
      <c r="B12" s="140" t="s">
        <v>611</v>
      </c>
      <c r="C12" s="141" t="s">
        <v>292</v>
      </c>
    </row>
    <row r="13" spans="1:3" ht="19.5" customHeight="1">
      <c r="A13" s="139">
        <v>1</v>
      </c>
      <c r="B13" s="140">
        <v>2</v>
      </c>
      <c r="C13" s="141">
        <v>3</v>
      </c>
    </row>
    <row r="14" spans="1:7" ht="39" customHeight="1">
      <c r="A14" s="471" t="s">
        <v>174</v>
      </c>
      <c r="B14" s="142" t="s">
        <v>545</v>
      </c>
      <c r="C14" s="143">
        <f>C16</f>
        <v>0</v>
      </c>
      <c r="E14" s="144"/>
      <c r="F14" s="144"/>
      <c r="G14" s="144"/>
    </row>
    <row r="15" spans="1:7" ht="16.5" customHeight="1">
      <c r="A15" s="472"/>
      <c r="B15" s="145" t="s">
        <v>346</v>
      </c>
      <c r="C15" s="146"/>
      <c r="E15" s="144"/>
      <c r="F15" s="144"/>
      <c r="G15" s="144"/>
    </row>
    <row r="16" spans="1:7" ht="16.5" customHeight="1">
      <c r="A16" s="472"/>
      <c r="B16" s="145" t="s">
        <v>175</v>
      </c>
      <c r="C16" s="146">
        <v>0</v>
      </c>
      <c r="E16" s="147"/>
      <c r="F16" s="147"/>
      <c r="G16" s="144"/>
    </row>
    <row r="17" spans="1:3" ht="16.5" customHeight="1">
      <c r="A17" s="472"/>
      <c r="B17" s="148" t="s">
        <v>176</v>
      </c>
      <c r="C17" s="149">
        <v>0</v>
      </c>
    </row>
    <row r="18" spans="1:3" ht="56.25" customHeight="1">
      <c r="A18" s="473" t="s">
        <v>177</v>
      </c>
      <c r="B18" s="142" t="s">
        <v>547</v>
      </c>
      <c r="C18" s="150">
        <f>C20-C21</f>
        <v>0</v>
      </c>
    </row>
    <row r="19" spans="1:3" ht="16.5" customHeight="1">
      <c r="A19" s="473"/>
      <c r="B19" s="145" t="s">
        <v>346</v>
      </c>
      <c r="C19" s="151"/>
    </row>
    <row r="20" spans="1:3" ht="16.5" customHeight="1">
      <c r="A20" s="473"/>
      <c r="B20" s="145" t="s">
        <v>175</v>
      </c>
      <c r="C20" s="151">
        <v>0</v>
      </c>
    </row>
    <row r="21" spans="1:3" ht="20.25" customHeight="1">
      <c r="A21" s="473"/>
      <c r="B21" s="148" t="s">
        <v>610</v>
      </c>
      <c r="C21" s="152">
        <v>0</v>
      </c>
    </row>
    <row r="22" spans="1:3" ht="39" customHeight="1">
      <c r="A22" s="464" t="s">
        <v>178</v>
      </c>
      <c r="B22" s="153" t="s">
        <v>546</v>
      </c>
      <c r="C22" s="154">
        <v>0</v>
      </c>
    </row>
    <row r="23" spans="1:3" ht="18" customHeight="1">
      <c r="A23" s="465"/>
      <c r="B23" s="145" t="s">
        <v>346</v>
      </c>
      <c r="C23" s="146"/>
    </row>
    <row r="24" spans="1:3" ht="23.25" customHeight="1">
      <c r="A24" s="465"/>
      <c r="B24" s="145" t="s">
        <v>175</v>
      </c>
      <c r="C24" s="146">
        <v>0</v>
      </c>
    </row>
    <row r="25" spans="1:3" ht="21.75" customHeight="1">
      <c r="A25" s="466"/>
      <c r="B25" s="148" t="s">
        <v>176</v>
      </c>
      <c r="C25" s="149">
        <v>0</v>
      </c>
    </row>
    <row r="26" ht="18.75">
      <c r="C26" s="155"/>
    </row>
    <row r="27" ht="18.75">
      <c r="C27" s="155"/>
    </row>
    <row r="28" ht="18.75">
      <c r="C28" s="155"/>
    </row>
    <row r="29" spans="1:7" ht="18.75">
      <c r="A29" s="18" t="s">
        <v>675</v>
      </c>
      <c r="C29" s="155"/>
      <c r="D29" s="156"/>
      <c r="E29" s="156"/>
      <c r="F29" s="156"/>
      <c r="G29" s="156"/>
    </row>
    <row r="30" spans="1:7" ht="18.75">
      <c r="A30" s="36" t="s">
        <v>674</v>
      </c>
      <c r="D30" s="156"/>
      <c r="E30" s="156"/>
      <c r="F30" s="156"/>
      <c r="G30" s="156"/>
    </row>
    <row r="31" spans="1:3" ht="18.75">
      <c r="A31" s="11" t="s">
        <v>366</v>
      </c>
      <c r="B31" s="144"/>
      <c r="C31" s="29" t="s">
        <v>367</v>
      </c>
    </row>
    <row r="32" spans="2:3" ht="18.75">
      <c r="B32" s="144"/>
      <c r="C32" s="157"/>
    </row>
  </sheetData>
  <sheetProtection/>
  <mergeCells count="9">
    <mergeCell ref="A22:A25"/>
    <mergeCell ref="B1:C1"/>
    <mergeCell ref="A8:C8"/>
    <mergeCell ref="A9:C9"/>
    <mergeCell ref="A14:A17"/>
    <mergeCell ref="A18:A21"/>
    <mergeCell ref="B2:C2"/>
    <mergeCell ref="B3:C3"/>
    <mergeCell ref="B4:C4"/>
  </mergeCells>
  <printOptions/>
  <pageMargins left="1.1811023622047245" right="0.3937007874015748" top="0.1968503937007874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2017-12-13T08:55:24Z</cp:lastPrinted>
  <dcterms:created xsi:type="dcterms:W3CDTF">2002-09-30T07:49:23Z</dcterms:created>
  <dcterms:modified xsi:type="dcterms:W3CDTF">2018-08-31T12:47:53Z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