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5"/>
  </bookViews>
  <sheets>
    <sheet name="прил 1 (доходы)" sheetId="1" r:id="rId1"/>
    <sheet name="прил 2 (поступл)" sheetId="2" r:id="rId2"/>
    <sheet name="прил 3 (Рз,ПР)" sheetId="3" r:id="rId3"/>
    <sheet name="прил 4 (ЦСР,ВР)" sheetId="4" r:id="rId4"/>
    <sheet name="прил 5 (ведомст.)" sheetId="5" r:id="rId5"/>
    <sheet name="прил.6источники)" sheetId="6" r:id="rId6"/>
    <sheet name="прил.7 (межб.трансф.)" sheetId="7" r:id="rId7"/>
    <sheet name="прил.8 (мун.заим.)" sheetId="8" r:id="rId8"/>
    <sheet name="прил.9(гарантии)" sheetId="9" r:id="rId9"/>
    <sheet name="прил.10" sheetId="10" r:id="rId10"/>
    <sheet name="прил.11" sheetId="11" r:id="rId11"/>
  </sheets>
  <definedNames>
    <definedName name="Z_168CADD9_CFDC_4445_BFE6_DAD4B9423C72_.wvu.FilterData" localSheetId="3" hidden="1">'прил 4 (ЦСР,ВР)'!$C$15:$E$199</definedName>
    <definedName name="Z_168CADD9_CFDC_4445_BFE6_DAD4B9423C72_.wvu.FilterData" localSheetId="4" hidden="1">'прил 5 (ведомст.)'!$C$16:$H$277</definedName>
    <definedName name="Z_1F25B6A1_C9F7_11D8_A2FD_006098EF8B30_.wvu.FilterData" localSheetId="3" hidden="1">'прил 4 (ЦСР,ВР)'!$C$15:$E$199</definedName>
    <definedName name="Z_1F25B6A1_C9F7_11D8_A2FD_006098EF8B30_.wvu.FilterData" localSheetId="4" hidden="1">'прил 5 (ведомст.)'!$C$16:$H$277</definedName>
    <definedName name="Z_29D950F2_21ED_48E6_BFC6_87DD89E0125A_.wvu.FilterData" localSheetId="3" hidden="1">'прил 4 (ЦСР,ВР)'!$C$15:$E$199</definedName>
    <definedName name="Z_29D950F2_21ED_48E6_BFC6_87DD89E0125A_.wvu.FilterData" localSheetId="4" hidden="1">'прил 5 (ведомст.)'!$C$16:$H$277</definedName>
    <definedName name="Z_2CA7FCD5_27A5_4474_9D49_7A7E23BD2FF9_.wvu.FilterData" localSheetId="3" hidden="1">'прил 4 (ЦСР,ВР)'!$C$15:$E$199</definedName>
    <definedName name="Z_2CA7FCD5_27A5_4474_9D49_7A7E23BD2FF9_.wvu.FilterData" localSheetId="4" hidden="1">'прил 5 (ведомст.)'!$C$16:$H$277</definedName>
    <definedName name="Z_48E28AC5_4E0A_4FBA_AE6D_340F9E8D4B3C_.wvu.FilterData" localSheetId="3" hidden="1">'прил 4 (ЦСР,ВР)'!$C$15:$E$199</definedName>
    <definedName name="Z_48E28AC5_4E0A_4FBA_AE6D_340F9E8D4B3C_.wvu.FilterData" localSheetId="4" hidden="1">'прил 5 (ведомст.)'!$C$16:$H$277</definedName>
    <definedName name="Z_6398E0F2_3205_40F4_BF0A_C9F4D0DA9A75_.wvu.FilterData" localSheetId="3" hidden="1">'прил 4 (ЦСР,ВР)'!$C$15:$E$199</definedName>
    <definedName name="Z_6398E0F2_3205_40F4_BF0A_C9F4D0DA9A75_.wvu.FilterData" localSheetId="4" hidden="1">'прил 5 (ведомст.)'!$C$16:$H$277</definedName>
    <definedName name="Z_64DF1B77_0EDD_4B56_A91C_5E003BE599EF_.wvu.FilterData" localSheetId="3" hidden="1">'прил 4 (ЦСР,ВР)'!$C$15:$E$199</definedName>
    <definedName name="Z_64DF1B77_0EDD_4B56_A91C_5E003BE599EF_.wvu.FilterData" localSheetId="4" hidden="1">'прил 5 (ведомст.)'!$C$16:$H$277</definedName>
    <definedName name="Z_6786C020_BCF1_463A_B3E9_7DE69D46EAB3_.wvu.FilterData" localSheetId="3" hidden="1">'прил 4 (ЦСР,ВР)'!$C$15:$E$199</definedName>
    <definedName name="Z_6786C020_BCF1_463A_B3E9_7DE69D46EAB3_.wvu.FilterData" localSheetId="4" hidden="1">'прил 5 (ведомст.)'!$C$16:$H$277</definedName>
    <definedName name="Z_8E2E7D81_C767_11D8_A2FD_006098EF8B30_.wvu.FilterData" localSheetId="3" hidden="1">'прил 4 (ЦСР,ВР)'!$C$15:$E$199</definedName>
    <definedName name="Z_8E2E7D81_C767_11D8_A2FD_006098EF8B30_.wvu.FilterData" localSheetId="4" hidden="1">'прил 5 (ведомст.)'!$C$16:$H$277</definedName>
    <definedName name="Z_97D0CDFA_8A34_4B3C_BA32_D4F0E3218B75_.wvu.FilterData" localSheetId="3" hidden="1">'прил 4 (ЦСР,ВР)'!$C$15:$E$199</definedName>
    <definedName name="Z_97D0CDFA_8A34_4B3C_BA32_D4F0E3218B75_.wvu.FilterData" localSheetId="4" hidden="1">'прил 5 (ведомст.)'!$C$16:$H$277</definedName>
    <definedName name="Z_B246FE0E_E986_4211_B02A_04E4565C0FED_.wvu.Cols" localSheetId="3" hidden="1">'прил 4 (ЦСР,ВР)'!$A:$A,'прил 4 (ЦСР,ВР)'!#REF!</definedName>
    <definedName name="Z_B246FE0E_E986_4211_B02A_04E4565C0FED_.wvu.Cols" localSheetId="4" hidden="1">'прил 5 (ведомст.)'!$A:$A,'прил 5 (ведомст.)'!$D:$D</definedName>
    <definedName name="Z_B246FE0E_E986_4211_B02A_04E4565C0FED_.wvu.FilterData" localSheetId="3" hidden="1">'прил 4 (ЦСР,ВР)'!$C$15:$E$199</definedName>
    <definedName name="Z_B246FE0E_E986_4211_B02A_04E4565C0FED_.wvu.FilterData" localSheetId="4" hidden="1">'прил 5 (ведомст.)'!$C$16:$H$277</definedName>
    <definedName name="Z_B246FE0E_E986_4211_B02A_04E4565C0FED_.wvu.PrintArea" localSheetId="3" hidden="1">'прил 4 (ЦСР,ВР)'!$C$1:$E$199</definedName>
    <definedName name="Z_B246FE0E_E986_4211_B02A_04E4565C0FED_.wvu.PrintArea" localSheetId="4" hidden="1">'прил 5 (ведомст.)'!$C$5:$H$277</definedName>
    <definedName name="Z_B246FE0E_E986_4211_B02A_04E4565C0FED_.wvu.PrintTitles" localSheetId="3" hidden="1">'прил 4 (ЦСР,ВР)'!$14:$14</definedName>
    <definedName name="Z_B246FE0E_E986_4211_B02A_04E4565C0FED_.wvu.PrintTitles" localSheetId="4" hidden="1">'прил 5 (ведомст.)'!$15:$15</definedName>
    <definedName name="Z_C54CDF8B_FA5C_4A02_B343_3FEFD9721392_.wvu.FilterData" localSheetId="3" hidden="1">'прил 4 (ЦСР,ВР)'!$C$15:$E$199</definedName>
    <definedName name="Z_C54CDF8B_FA5C_4A02_B343_3FEFD9721392_.wvu.FilterData" localSheetId="4" hidden="1">'прил 5 (ведомст.)'!$C$16:$H$277</definedName>
    <definedName name="Z_D7174C22_B878_4584_A218_37ED88979064_.wvu.FilterData" localSheetId="3" hidden="1">'прил 4 (ЦСР,ВР)'!$C$15:$E$199</definedName>
    <definedName name="Z_D7174C22_B878_4584_A218_37ED88979064_.wvu.FilterData" localSheetId="4" hidden="1">'прил 5 (ведомст.)'!$C$16:$H$277</definedName>
    <definedName name="Z_DD7538FB_7299_4DEE_90D5_2739132A1616_.wvu.FilterData" localSheetId="3" hidden="1">'прил 4 (ЦСР,ВР)'!$C$15:$E$199</definedName>
    <definedName name="Z_DD7538FB_7299_4DEE_90D5_2739132A1616_.wvu.FilterData" localSheetId="4" hidden="1">'прил 5 (ведомст.)'!$C$16:$H$277</definedName>
    <definedName name="Z_E4B436A8_4A5B_422F_8C0E_9267F763D19D_.wvu.FilterData" localSheetId="3" hidden="1">'прил 4 (ЦСР,ВР)'!$C$15:$E$199</definedName>
    <definedName name="Z_E4B436A8_4A5B_422F_8C0E_9267F763D19D_.wvu.FilterData" localSheetId="4" hidden="1">'прил 5 (ведомст.)'!$C$16:$H$277</definedName>
    <definedName name="Z_E6BB4361_1D58_11D9_A2FD_006098EF8B30_.wvu.FilterData" localSheetId="3" hidden="1">'прил 4 (ЦСР,ВР)'!$C$15:$E$199</definedName>
    <definedName name="Z_E6BB4361_1D58_11D9_A2FD_006098EF8B30_.wvu.FilterData" localSheetId="4" hidden="1">'прил 5 (ведомст.)'!$C$16:$H$277</definedName>
    <definedName name="Z_EF486DA3_1DF3_11D9_A2FD_006098EF8B30_.wvu.FilterData" localSheetId="3" hidden="1">'прил 4 (ЦСР,ВР)'!$C$15:$E$199</definedName>
    <definedName name="Z_EF486DA3_1DF3_11D9_A2FD_006098EF8B30_.wvu.FilterData" localSheetId="4" hidden="1">'прил 5 (ведомст.)'!$C$16:$H$277</definedName>
    <definedName name="Z_EF486DA8_1DF3_11D9_A2FD_006098EF8B30_.wvu.FilterData" localSheetId="3" hidden="1">'прил 4 (ЦСР,ВР)'!$C$15:$E$199</definedName>
    <definedName name="Z_EF486DA8_1DF3_11D9_A2FD_006098EF8B30_.wvu.FilterData" localSheetId="4" hidden="1">'прил 5 (ведомст.)'!$C$16:$H$277</definedName>
    <definedName name="Z_EF486DAA_1DF3_11D9_A2FD_006098EF8B30_.wvu.FilterData" localSheetId="3" hidden="1">'прил 4 (ЦСР,ВР)'!$C$15:$E$199</definedName>
    <definedName name="Z_EF486DAA_1DF3_11D9_A2FD_006098EF8B30_.wvu.FilterData" localSheetId="4" hidden="1">'прил 5 (ведомст.)'!$C$16:$H$277</definedName>
    <definedName name="Z_EF486DAC_1DF3_11D9_A2FD_006098EF8B30_.wvu.FilterData" localSheetId="3" hidden="1">'прил 4 (ЦСР,ВР)'!$C$15:$E$199</definedName>
    <definedName name="Z_EF486DAC_1DF3_11D9_A2FD_006098EF8B30_.wvu.FilterData" localSheetId="4" hidden="1">'прил 5 (ведомст.)'!$C$16:$H$277</definedName>
    <definedName name="Z_EF5A4981_C8E4_11D8_A2FC_006098EF8BA8_.wvu.Cols" localSheetId="3" hidden="1">'прил 4 (ЦСР,ВР)'!$A:$A,'прил 4 (ЦСР,ВР)'!#REF!,'прил 4 (ЦСР,ВР)'!#REF!</definedName>
    <definedName name="Z_EF5A4981_C8E4_11D8_A2FC_006098EF8BA8_.wvu.Cols" localSheetId="4" hidden="1">'прил 5 (ведомст.)'!$A:$A,'прил 5 (ведомст.)'!$D:$D,'прил 5 (ведомст.)'!#REF!</definedName>
    <definedName name="Z_EF5A4981_C8E4_11D8_A2FC_006098EF8BA8_.wvu.FilterData" localSheetId="3" hidden="1">'прил 4 (ЦСР,ВР)'!$C$15:$E$199</definedName>
    <definedName name="Z_EF5A4981_C8E4_11D8_A2FC_006098EF8BA8_.wvu.FilterData" localSheetId="4" hidden="1">'прил 5 (ведомст.)'!$C$16:$H$277</definedName>
    <definedName name="Z_EF5A4981_C8E4_11D8_A2FC_006098EF8BA8_.wvu.PrintArea" localSheetId="3" hidden="1">'прил 4 (ЦСР,ВР)'!$C$1:$E$199</definedName>
    <definedName name="Z_EF5A4981_C8E4_11D8_A2FC_006098EF8BA8_.wvu.PrintArea" localSheetId="4" hidden="1">'прил 5 (ведомст.)'!$C$5:$H$277</definedName>
    <definedName name="Z_EF5A4981_C8E4_11D8_A2FC_006098EF8BA8_.wvu.PrintTitles" localSheetId="3" hidden="1">'прил 4 (ЦСР,ВР)'!$14:$14</definedName>
    <definedName name="Z_EF5A4981_C8E4_11D8_A2FC_006098EF8BA8_.wvu.PrintTitles" localSheetId="4" hidden="1">'прил 5 (ведомст.)'!$15:$15</definedName>
    <definedName name="_xlnm.Print_Titles" localSheetId="0">'прил 1 (доходы)'!$18:$19</definedName>
    <definedName name="_xlnm.Print_Titles" localSheetId="2">'прил 3 (Рз,ПР)'!$19:$20</definedName>
    <definedName name="_xlnm.Print_Titles" localSheetId="3">'прил 4 (ЦСР,ВР)'!$14:$15</definedName>
    <definedName name="_xlnm.Print_Titles" localSheetId="4">'прил 5 (ведомст.)'!$15:$16</definedName>
    <definedName name="_xlnm.Print_Area" localSheetId="0">'прил 1 (доходы)'!$A$1:$E$63</definedName>
    <definedName name="_xlnm.Print_Area" localSheetId="2">'прил 3 (Рз,ПР)'!$A$1:$E$58</definedName>
    <definedName name="_xlnm.Print_Area" localSheetId="3">'прил 4 (ЦСР,ВР)'!$B$1:$G$205</definedName>
    <definedName name="_xlnm.Print_Area" localSheetId="4">'прил 5 (ведомст.)'!$A$1:$K$301</definedName>
    <definedName name="_xlnm.Print_Area" localSheetId="5">'прил.6источники)'!$A$1:$C$57</definedName>
    <definedName name="_xlnm.Print_Area" localSheetId="6">'прил.7 (межб.трансф.)'!$B$1:$C$48</definedName>
    <definedName name="_xlnm.Print_Area" localSheetId="7">'прил.8 (мун.заим.)'!$A$1:$C$52</definedName>
    <definedName name="_xlnm.Print_Area" localSheetId="8">'прил.9(гарантии)'!$A$1:$H$51</definedName>
  </definedNames>
  <calcPr fullCalcOnLoad="1"/>
</workbook>
</file>

<file path=xl/sharedStrings.xml><?xml version="1.0" encoding="utf-8"?>
<sst xmlns="http://schemas.openxmlformats.org/spreadsheetml/2006/main" count="2415" uniqueCount="643">
  <si>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</si>
  <si>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</si>
  <si>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</si>
  <si>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</si>
  <si>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</si>
  <si>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</si>
  <si>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</si>
  <si>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</si>
  <si>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</si>
  <si>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</si>
  <si>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</si>
  <si>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</si>
  <si>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</si>
  <si>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</si>
  <si>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</si>
  <si>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</si>
  <si>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</si>
  <si>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</si>
  <si>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</si>
  <si>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</si>
  <si>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</si>
  <si>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</si>
  <si>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</si>
  <si>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</si>
  <si>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</si>
  <si>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</si>
  <si>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</si>
  <si>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</si>
  <si>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</si>
  <si>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                                                                                                      Приложение № 8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</si>
  <si>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</si>
  <si>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</si>
  <si>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</si>
  <si>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</si>
  <si>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</si>
  <si>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</si>
  <si>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</si>
  <si>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</si>
  <si>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</si>
  <si>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</si>
  <si>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</si>
  <si>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</si>
  <si>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</si>
  <si>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</si>
  <si>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</si>
  <si>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</si>
  <si>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</si>
  <si>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</si>
  <si>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</si>
  <si>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</si>
  <si>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</si>
  <si>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</si>
  <si>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</si>
  <si>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</si>
  <si>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</si>
  <si>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</si>
  <si>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</si>
  <si>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</si>
  <si>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из них: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</si>
  <si>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</si>
  <si>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</si>
  <si>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</si>
  <si>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</si>
  <si>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</si>
  <si>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</si>
  <si>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</si>
  <si>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</si>
  <si>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</si>
  <si>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</si>
  <si>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</si>
  <si>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</si>
  <si>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</si>
  <si>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</si>
  <si>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</si>
  <si>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</si>
  <si>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</si>
  <si>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</si>
  <si>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</si>
  <si>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</si>
  <si>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</si>
  <si>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</si>
  <si>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</si>
  <si>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</si>
  <si>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</si>
  <si>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</si>
  <si>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</si>
  <si>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</si>
  <si>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</si>
  <si>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</si>
  <si>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</si>
  <si>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</si>
  <si>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иные условия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</si>
  <si>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</si>
  <si>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</si>
  <si>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</si>
  <si>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</si>
  <si>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</si>
  <si>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</si>
  <si>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</si>
  <si>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</si>
  <si>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</si>
  <si>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Рз</t>
  </si>
  <si>
    <t>00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</si>
  <si>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</si>
  <si>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</si>
  <si>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</si>
  <si>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</si>
  <si>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>ВСЕГО:</t>
  </si>
  <si>
    <t>7.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</si>
  <si>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</si>
  <si>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</si>
  <si>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</si>
  <si>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</si>
  <si>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</si>
  <si>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</si>
  <si>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</si>
  <si>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</si>
  <si>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</si>
  <si>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</si>
  <si>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</si>
  <si>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</si>
  <si>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</si>
  <si>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</si>
  <si>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</si>
  <si>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</si>
  <si>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</si>
  <si>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 xml:space="preserve">1 03 02230 01 0000 110  </t>
  </si>
  <si>
    <t xml:space="preserve">1 03 02240 01 0000 110  </t>
  </si>
  <si>
    <t xml:space="preserve">1 03 02250 01 0000 110  </t>
  </si>
  <si>
    <t xml:space="preserve">1 03 02260 01 0000 110 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</si>
  <si>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</si>
  <si>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</si>
  <si>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</si>
  <si>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</si>
  <si>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</si>
  <si>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</si>
  <si>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</si>
  <si>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</si>
  <si>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</si>
  <si>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</si>
  <si>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</si>
  <si>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</si>
  <si>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</si>
  <si>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</si>
  <si>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</si>
  <si>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</si>
  <si>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</si>
  <si>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</si>
  <si>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</si>
  <si>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</si>
  <si>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</si>
  <si>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</si>
  <si>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</si>
  <si>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</si>
  <si>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</si>
  <si>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</si>
  <si>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</si>
  <si>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</si>
  <si>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</si>
  <si>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</si>
  <si>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</si>
  <si>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</si>
  <si>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</si>
  <si>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</si>
  <si>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</si>
  <si>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</si>
  <si>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</si>
  <si>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</si>
  <si>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</si>
  <si>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</si>
  <si>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Код</t>
  </si>
  <si>
    <t>3</t>
  </si>
  <si>
    <t>5</t>
  </si>
  <si>
    <t>6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</si>
  <si>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</si>
  <si>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</si>
  <si>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</si>
  <si>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</si>
  <si>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</si>
  <si>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</si>
  <si>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</si>
  <si>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</si>
  <si>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</si>
  <si>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</si>
  <si>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</si>
  <si>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</si>
  <si>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</si>
  <si>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</si>
  <si>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</si>
  <si>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</si>
  <si>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</si>
  <si>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</si>
  <si>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</si>
  <si>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</si>
  <si>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</si>
  <si>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</si>
  <si>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</si>
  <si>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</si>
  <si>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</si>
  <si>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</si>
  <si>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</si>
  <si>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</si>
  <si>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</si>
  <si>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</si>
  <si>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</si>
  <si>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</si>
  <si>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</si>
  <si>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</si>
  <si>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</si>
  <si>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</si>
  <si>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</si>
  <si>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</si>
  <si>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</si>
  <si>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</si>
  <si>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</si>
  <si>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</si>
  <si>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</si>
  <si>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</si>
  <si>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</si>
  <si>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</si>
  <si>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</si>
  <si>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</si>
  <si>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</si>
  <si>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</si>
  <si>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</si>
  <si>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</si>
  <si>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</si>
  <si>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</si>
  <si>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</si>
  <si>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</si>
  <si>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</si>
  <si>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</si>
  <si>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</si>
  <si>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</si>
  <si>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</si>
  <si>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</si>
  <si>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субсидии)*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</si>
  <si>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</si>
  <si>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</si>
  <si>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</si>
  <si>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</si>
  <si>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</si>
  <si>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</si>
  <si>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</si>
  <si>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</si>
  <si>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</si>
  <si>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</si>
  <si>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</si>
  <si>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</si>
  <si>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</si>
  <si>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</si>
  <si>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</si>
  <si>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</si>
  <si>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</si>
  <si>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</si>
  <si>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</si>
  <si>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</si>
  <si>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</si>
  <si>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</si>
  <si>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</si>
  <si>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</si>
  <si>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</si>
  <si>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</si>
  <si>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</si>
  <si>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</si>
  <si>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</si>
  <si>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</si>
  <si>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</si>
  <si>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</si>
  <si>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</si>
  <si>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</si>
  <si>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</si>
  <si>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</si>
  <si>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</si>
  <si>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</si>
  <si>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</si>
  <si>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</si>
  <si>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</si>
  <si>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</si>
  <si>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</si>
  <si>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</si>
  <si>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</si>
  <si>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</si>
  <si>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</si>
  <si>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</si>
  <si>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</si>
  <si>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</si>
  <si>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</si>
  <si>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</si>
  <si>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</si>
  <si>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</si>
  <si>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</si>
  <si>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</si>
  <si>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</si>
  <si>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</si>
  <si>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</si>
  <si>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</si>
  <si>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</si>
  <si>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</si>
  <si>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</si>
  <si>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</si>
  <si>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</si>
  <si>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</si>
  <si>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</si>
  <si>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</si>
  <si>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</si>
  <si>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</si>
  <si>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</si>
  <si>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</si>
  <si>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</si>
  <si>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</si>
  <si>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</si>
  <si>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</si>
  <si>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</si>
  <si>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</si>
  <si>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Распределение бюджетных ассигнований по разделам и подразделам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</si>
  <si>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</si>
  <si>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</si>
  <si>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 xml:space="preserve">Источники финансирования дефицита   </t>
  </si>
  <si>
    <t>50 1 00 00000</t>
  </si>
  <si>
    <t>50 1 01 00000</t>
  </si>
  <si>
    <t>50 1 01 20010</t>
  </si>
  <si>
    <t>Иные межбюджетные трансферты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</si>
  <si>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</si>
  <si>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</si>
  <si>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</si>
  <si>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</si>
  <si>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</si>
  <si>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</si>
  <si>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</si>
  <si>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</si>
  <si>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</si>
  <si>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</si>
  <si>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</si>
  <si>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</si>
  <si>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</si>
  <si>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</si>
  <si>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</si>
  <si>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</si>
  <si>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</si>
  <si>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</si>
  <si>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</si>
  <si>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</si>
  <si>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</si>
  <si>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</si>
  <si>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</si>
  <si>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</si>
  <si>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</si>
  <si>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</si>
  <si>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</si>
  <si>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</si>
  <si>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</si>
  <si>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</si>
  <si>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</si>
  <si>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</si>
  <si>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</t>
  </si>
  <si>
    <t>1 11 05035 10 0000 120</t>
  </si>
  <si>
    <t>17 1 07 00000</t>
  </si>
  <si>
    <t>Проведение выборов</t>
  </si>
  <si>
    <t xml:space="preserve">погашение основной суммы долга </t>
  </si>
  <si>
    <t>Вид заимствований</t>
  </si>
  <si>
    <t xml:space="preserve"> Объем гарантий,  тыс.руб-лей</t>
  </si>
  <si>
    <t>Молодежная политика</t>
  </si>
  <si>
    <t xml:space="preserve">Молодежная политика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</si>
  <si>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</si>
  <si>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</si>
  <si>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</si>
  <si>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</si>
  <si>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03 8 01 60120</t>
  </si>
  <si>
    <t>03 8 01 S0120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</si>
  <si>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</si>
  <si>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</si>
  <si>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</si>
  <si>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</si>
  <si>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</si>
  <si>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</si>
  <si>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</si>
  <si>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</si>
  <si>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>Обеспечение организации и проведения физкультурных мероприятий и массовых спортивных мероприятий</t>
  </si>
  <si>
    <t xml:space="preserve">                                                                                      от ______________________ № ___       </t>
  </si>
  <si>
    <t>Куринского сельского поселения</t>
  </si>
  <si>
    <t xml:space="preserve">Глава </t>
  </si>
  <si>
    <t>Глава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</si>
  <si>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</si>
  <si>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</si>
  <si>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</si>
  <si>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</si>
  <si>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03 8 05 10300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</si>
  <si>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</si>
  <si>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                                    Приложение № 6 к решению Совета </t>
  </si>
  <si>
    <t xml:space="preserve">                                                  Куринского сельского поселения  </t>
  </si>
  <si>
    <t xml:space="preserve">                                                  Апшеронского района</t>
  </si>
  <si>
    <t xml:space="preserve">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</si>
  <si>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Апшеронского района</t>
  </si>
  <si>
    <t>Источники внутреннего финансирования дефицитов бюджетов,</t>
  </si>
  <si>
    <t>Наименование межбюджетного трансферта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</si>
  <si>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</si>
  <si>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 xml:space="preserve">Иные межбюджетные трансферты на осуществление части полномочий по исполнению бюджета поселения </t>
  </si>
  <si>
    <t>Объем</t>
  </si>
  <si>
    <t>Совет Куринского сельского поселения Апшеронского района</t>
  </si>
  <si>
    <t>2 02 15001 10 0000 150</t>
  </si>
  <si>
    <t>2 02 30024 10 0000 150</t>
  </si>
  <si>
    <t>2 02 35118 10 0000 150</t>
  </si>
  <si>
    <t>2 02 40014 10 0000 150</t>
  </si>
  <si>
    <t>2 02 49999 10 0000 150</t>
  </si>
  <si>
    <t>2 02 10000 00 0000 150</t>
  </si>
  <si>
    <t>2 02 30000 00 0000 150</t>
  </si>
  <si>
    <t>2 02 40000 00 0000 150</t>
  </si>
  <si>
    <t>2 02 15001 00 0000 150</t>
  </si>
  <si>
    <t>2 02 30024 00 0000 150</t>
  </si>
  <si>
    <t>2 02 35118 00 0000 150</t>
  </si>
  <si>
    <t>2 02 40014 00 0000 150</t>
  </si>
  <si>
    <t>Иные межбюджетные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</si>
  <si>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2 19 60010 10 0000 150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</si>
  <si>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</si>
  <si>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</si>
  <si>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 xml:space="preserve">                                                  от 20 декабря 2018 года № 239        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</si>
  <si>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</si>
  <si>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</si>
  <si>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>400</t>
  </si>
  <si>
    <t>Капитальные вложения в объекты государственной (муниципальной) собственности</t>
  </si>
  <si>
    <t>Ликвидация последствий чрезвычайных ситуаций на автомобильных дорогах общего пользования местного значения</t>
  </si>
  <si>
    <t>12 1 01 S2490</t>
  </si>
  <si>
    <t>2 02 20000 00 0000 150</t>
  </si>
  <si>
    <t xml:space="preserve">                                                 Куринского сельского поселения</t>
  </si>
  <si>
    <t xml:space="preserve">                                                 Апшеронского района</t>
  </si>
  <si>
    <t>06 7 01 S0060</t>
  </si>
  <si>
    <t>Озеленение территории  сельского поселения</t>
  </si>
  <si>
    <t>Субсидии бюджетам бюджетной системы Российской Федерации (межбюджетные субсидии)</t>
  </si>
  <si>
    <t>Мероприятия по предупреждению и ликвидации чрезвычайных ситуаций</t>
  </si>
  <si>
    <t xml:space="preserve">Мероприятий по предупреждению и ликвидации чрезвычайных ситуаций </t>
  </si>
  <si>
    <t>2 07 05000 10 0000 150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</si>
  <si>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</si>
  <si>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</si>
  <si>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Поступления сумм в возмещение ущерба в связи с
нарушением исполнителем (подрядчиком) условий
государственных контрактов или иных договоров,
финансируемых за счет средств муниципальных
дорожных фондов сельских поселений, либо в связи с
уклонением от заключения таких контрактов или иных договоров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</si>
  <si>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</si>
  <si>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</si>
  <si>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03 8 01 М0050</t>
  </si>
  <si>
    <t>Решение социально значимых вопросов местного значения</t>
  </si>
  <si>
    <t xml:space="preserve">2 02 20077 10 0000 150 </t>
  </si>
  <si>
    <t xml:space="preserve"> 1 16 46000 10 0000 140</t>
  </si>
  <si>
    <t>Строительство (реконструкция) автомобильных дорог общего пользования местного значения</t>
  </si>
  <si>
    <t>12 1 01 S1110</t>
  </si>
  <si>
    <t>17 1 16 10820</t>
  </si>
  <si>
    <t>17 1 16 00000</t>
  </si>
  <si>
    <t>Прочие обязательства муниципального образования</t>
  </si>
  <si>
    <t xml:space="preserve">2 02 20077 00 0000 150 </t>
  </si>
  <si>
    <t>Субсидии 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</si>
  <si>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2 02 49999 00 0000 150</t>
  </si>
  <si>
    <t>Прочие межбюджетные трансферты, передаваемые бюджетам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</si>
  <si>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</si>
  <si>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сельских поселений на софинансирование капитальных вложений в объекты муниципальной собственности  </t>
  </si>
  <si>
    <t>2 02 16001 10 0000 150</t>
  </si>
  <si>
    <t xml:space="preserve">Программа муниципальных внутренних заимствований </t>
  </si>
  <si>
    <t>2 02 16001 00 0000 150</t>
  </si>
  <si>
    <t xml:space="preserve">Дотации  на выравнивание бюджетной обеспеченности </t>
  </si>
  <si>
    <t>03 8 А1 55190</t>
  </si>
  <si>
    <t>Федеральный проект "Культурная среда"</t>
  </si>
  <si>
    <t>Государственная поддержка отрасли культура</t>
  </si>
  <si>
    <t xml:space="preserve">03 8 А1 00000 </t>
  </si>
  <si>
    <t>03 8 А1 00000</t>
  </si>
  <si>
    <t xml:space="preserve">Подготовка населения и организаций к действиям в чрезвычайной ситуации в мирное и военное время </t>
  </si>
  <si>
    <t>06 7 01 10630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</si>
  <si>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</si>
  <si>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Куринского сельского поселения  </t>
  </si>
  <si>
    <t xml:space="preserve">                                                     Апшеронского района</t>
  </si>
  <si>
    <t xml:space="preserve">                                                      Куринского сельского поселения  </t>
  </si>
  <si>
    <t xml:space="preserve">                                                      Апшеронского района</t>
  </si>
  <si>
    <t xml:space="preserve">  </t>
  </si>
  <si>
    <t xml:space="preserve"> </t>
  </si>
  <si>
    <t>Виды заимствований</t>
  </si>
  <si>
    <t>Объем гарантий</t>
  </si>
  <si>
    <t xml:space="preserve"> -</t>
  </si>
  <si>
    <t>-</t>
  </si>
  <si>
    <t xml:space="preserve"> Апшеронского района</t>
  </si>
  <si>
    <t xml:space="preserve">                                                                                                                  Приложение № 4 к решению Совета </t>
  </si>
  <si>
    <t xml:space="preserve">Приложение № 5 к решению Совета </t>
  </si>
  <si>
    <t xml:space="preserve">                                                     Приложение № 6 к решению Совета </t>
  </si>
  <si>
    <t>Прочие доходы от компенсации затрат бюджетов сельских  поселений</t>
  </si>
  <si>
    <t>03 7 00 00000</t>
  </si>
  <si>
    <t>03 7 01 00000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</si>
  <si>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</si>
  <si>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</si>
  <si>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жилищно-коммунального хозяйства"</t>
  </si>
  <si>
    <t>19 4 02 11900</t>
  </si>
  <si>
    <t>Обеспечение озеленения территории поселения</t>
  </si>
  <si>
    <t>08 3 08 00000</t>
  </si>
  <si>
    <t xml:space="preserve">                                                  Приложение № 1 к решению Совета  </t>
  </si>
  <si>
    <t xml:space="preserve">                                                  Приложение № 2   к решению Совета  </t>
  </si>
  <si>
    <t>Иные межбюджетные трансферты на устранение наносов в подмостовых пространствах реки Кура в хуторе Городок Куринского сельского поселеения Апшеронского района</t>
  </si>
  <si>
    <t>Иные межбюджетные трансферты на расчистку реки Мирнушка в станице Куринской Апшеронского района</t>
  </si>
  <si>
    <t>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</t>
  </si>
  <si>
    <t>06 7 01 90020</t>
  </si>
  <si>
    <t>Иные межбюджетные трансферты на очистку водоотводной канавы в станице Куринской Апшеронского района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</si>
  <si>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</si>
  <si>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 xml:space="preserve">  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</si>
  <si>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</si>
  <si>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06 7 01 10600</t>
  </si>
  <si>
    <t>Обеспечение защиты населения и территории муниципального образования  от чрезвычайных ситуаций природного и техногенного характера</t>
  </si>
  <si>
    <t>03 7 01 S2990</t>
  </si>
  <si>
    <t>Реализация мероприятий федеральной целевой программы "Увековечение памяти погибших при защите Отечества на 2019-2024 годы"</t>
  </si>
  <si>
    <t>Непрограммные расходы органов местного самоуправления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</si>
  <si>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</si>
  <si>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</si>
  <si>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</si>
  <si>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бюджета  муниципальных районов</t>
  </si>
  <si>
    <t>Кредиты, привлеченные Куринским сельским поселением Апшеронского района от кредитных организаций Российской Федерации, всего</t>
  </si>
  <si>
    <t>привлечение (предельный срок погашения - до 10 лет)</t>
  </si>
  <si>
    <t>Бюджетные кредиты,  привлеченные в бюджет Куринского сельского поселения Апшеронского района  из других  бюджетов бюджетной   системы Российской Федерации, всего</t>
  </si>
  <si>
    <t xml:space="preserve">Программа муниципальных внешних заимствований </t>
  </si>
  <si>
    <t xml:space="preserve">наличие права
регрессного требования       гаранта к принципалу
</t>
  </si>
  <si>
    <t>Условия предоставления и исполнения                гарантий</t>
  </si>
  <si>
    <t>Объем бюджетных ассигнований</t>
  </si>
  <si>
    <t xml:space="preserve">Исполнение муниципальных гарантий Куринского сельского поселения Апшеронского района 
</t>
  </si>
  <si>
    <t>Наименование принципала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</si>
  <si>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</si>
  <si>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</si>
  <si>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</si>
  <si>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</si>
  <si>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</si>
  <si>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</si>
  <si>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>03 8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</si>
  <si>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</si>
  <si>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08 3 01 10820</t>
  </si>
  <si>
    <t xml:space="preserve">                                                 Приложение № 2 к решению Совета  </t>
  </si>
  <si>
    <t xml:space="preserve">                                                                                                                Приложение № 7 к решению Совета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</si>
  <si>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</si>
  <si>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</si>
  <si>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 первичного воинского учета органами местного самоуправления поселений, муниципальных и городских округов</t>
  </si>
  <si>
    <t>Условия предоставления и исполнения  гарантий</t>
  </si>
  <si>
    <t xml:space="preserve">Исполнение муниципальных гарантий  Куринского сельского поселения Апшеронского района </t>
  </si>
  <si>
    <t>Бюджетные кредиты,  привлеченные  Куринским сельским поселением Апшеронского района от Российской Федерации в иностранной валюте в рамках использования целевых иностранных кредитов</t>
  </si>
  <si>
    <t>Субсидии бюджетам муниципального образования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</si>
  <si>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Доходы от сдачи в аренду имущества, составляющего казну сельских поселений (за исключением земельных участков)</t>
  </si>
  <si>
    <t>Наименование  принципала</t>
  </si>
  <si>
    <t>наличие права
регрессного требования       гаранта к принципалу</t>
  </si>
  <si>
    <t>За счет расходов и (или) источников финансирования дефицита  бюджета  поселения, всего</t>
  </si>
  <si>
    <t xml:space="preserve">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</si>
  <si>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</si>
  <si>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</si>
  <si>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</si>
  <si>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от "21" декабря 2021 года № 93    </t>
  </si>
  <si>
    <t xml:space="preserve">                                                                                                             от  "___" ____________ №___                       </t>
  </si>
  <si>
    <t xml:space="preserve">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</si>
  <si>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Апшеронского района</t>
  </si>
  <si>
    <t xml:space="preserve">                           Куринского сельского поселения                                                                        </t>
  </si>
  <si>
    <t xml:space="preserve">                          Апшеронского района                                                               </t>
  </si>
  <si>
    <t>от "21" декабря 2021 года № 93</t>
  </si>
  <si>
    <t xml:space="preserve">                                                                                                  Приложение № 8 к решению Совета </t>
  </si>
  <si>
    <t xml:space="preserve">                                                                                               Куринского сельского  поселения</t>
  </si>
  <si>
    <t xml:space="preserve">    Апшеронского района</t>
  </si>
  <si>
    <t xml:space="preserve">          Приложение № 9 к решению Совета </t>
  </si>
  <si>
    <t xml:space="preserve">                     Куринского сельского поселения </t>
  </si>
  <si>
    <t xml:space="preserve">                          от "21" декабря 2021 года № 93    </t>
  </si>
  <si>
    <t xml:space="preserve">Приложение № 10 к решению Совета </t>
  </si>
  <si>
    <t xml:space="preserve">                           Куринского сельского поселения </t>
  </si>
  <si>
    <t xml:space="preserve">         Апшеронского района</t>
  </si>
  <si>
    <t xml:space="preserve">Приложение № 11 к решению Совета </t>
  </si>
  <si>
    <t xml:space="preserve">Куринского сельского   поселения </t>
  </si>
  <si>
    <t xml:space="preserve">                                                                                                                от "21" декабря 2021 года № 93     </t>
  </si>
  <si>
    <t xml:space="preserve">                                                                                                            Куринского сельского поселения </t>
  </si>
  <si>
    <t xml:space="preserve">                                                                                           Апшеронского района</t>
  </si>
  <si>
    <t>03 7 01 10300</t>
  </si>
  <si>
    <t>Иные межбюджетные трансферты на  дополнительную помощь местным бюджетам для решения социально значимых вопросов местного значения</t>
  </si>
  <si>
    <t>1 11 05075 10 0000 120</t>
  </si>
  <si>
    <t>Прочие безвозмездные поступления в бюджеты сельских поселений *</t>
  </si>
  <si>
    <t>19 4 05 62980</t>
  </si>
  <si>
    <t>99 1 00 90010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</si>
  <si>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</si>
  <si>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</si>
  <si>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</si>
  <si>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</si>
  <si>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 на поддержку мер по обеспечению сбалансированности бюджетов поселений</t>
  </si>
  <si>
    <t xml:space="preserve">Иные межбюджетные трансферты на финансовое обеспечение расходных обязательств муниципального образования по участию в предупреждении чрезвычайной ситуации на проведение экстренных мероприятий по расчистке русел рек Пшиш и Кура от поваленных деревьев и других древесных остатков </t>
  </si>
  <si>
    <t>06 7 01M3120</t>
  </si>
  <si>
    <t>Финансовое обеспечение расходных обязательств муниципальных образований Краснодарского края по участию в предупреждении чрезвычайных ситуаций</t>
  </si>
  <si>
    <t>06 7 01 63120</t>
  </si>
  <si>
    <t>Проведение выборов главы муниципального образования</t>
  </si>
  <si>
    <t>17 1 07 11800</t>
  </si>
  <si>
    <t xml:space="preserve">Приложение №10 к решению Совета </t>
  </si>
  <si>
    <t xml:space="preserve">                          Приложение № 9 к решению Совета </t>
  </si>
  <si>
    <t xml:space="preserve">                                                                                                           Приложение № 8 к решению Совета </t>
  </si>
  <si>
    <t xml:space="preserve">                                                                                                               Приложение № 7 к решению Совета </t>
  </si>
  <si>
    <t>Резервный фонд администрации муниципального образования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</si>
  <si>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</si>
  <si>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</si>
  <si>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Иные межбюджетные трансферты на осуществление части полномочий по внутреннему муниципальному финансовому контролю </t>
  </si>
  <si>
    <t>норматив 5762</t>
  </si>
  <si>
    <t>муниципального образования Апшеронский район, на 2023 год</t>
  </si>
  <si>
    <t>бюджета Куринского сельского поселения Апшеронского района, перечень статей источников финансирования дефицитов бюджетов на 2023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</si>
  <si>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2023 год
</t>
  </si>
  <si>
    <t>классификации расходов бюджетов на 2023 год</t>
  </si>
  <si>
    <t>Безвозмездные поступления из краевого и районного бюджетов в 2023 году</t>
  </si>
  <si>
    <t>Объем поступлений доходов в  бюджет Куринского сельского поселения Апшеронского района по кодам видов (подвидов) доходов на 2023 год</t>
  </si>
  <si>
    <t xml:space="preserve"> Куринского сельского поселения Апшеронского  района на 2023 год</t>
  </si>
  <si>
    <t>Программа муниципальных гарантий  Куринского сельского поселения                                                                                                      Апшеронского района в валюте Российской Федерации на 2023 год</t>
  </si>
  <si>
    <t xml:space="preserve"> Куринского сельского поселения Апшеронского района в 2023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</si>
  <si>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2023 году</t>
  </si>
  <si>
    <t>Куринского сельского поселения Апшеронского района на 2023 год</t>
  </si>
  <si>
    <t>Раздел 1. Программа муниципальных внешних заимствований Куринского сельского поселения Апшеронского района на 2023 год</t>
  </si>
  <si>
    <t>Программа муниципальных гарантий Куринского сельского поселения Апшеронского района в иностранной валюте на 2023 год</t>
  </si>
  <si>
    <t>2023 год</t>
  </si>
  <si>
    <t>Раздел 1. Перечень подлежащих предоставлению муниципальных гарантий Куринского сельского поселения Апшеронского района в 2023 году</t>
  </si>
  <si>
    <t>*По видам и подвидам доходов, входящим в соответствующий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</si>
  <si>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Куринского сельского поселения                                                                          Апшеронского района</t>
  </si>
  <si>
    <t>Дотации  бюджетам сельских поселений на выравнивание бюджетной обеспеченности из бюджетов субъекта Российской Федерации</t>
  </si>
  <si>
    <t>субсидии бюджетам муниципальных образований на строительство (реконструкцию) автомобильных дорог общего пользования местного значения</t>
  </si>
  <si>
    <t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</si>
  <si>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местным бюджетам на выполнение предаваемых полномочий субъектов Российской Федерации </t>
  </si>
  <si>
    <t xml:space="preserve">Субвенции бюджетам муниципальных образований 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
</t>
  </si>
  <si>
    <t>2</t>
  </si>
  <si>
    <t>7</t>
  </si>
  <si>
    <t>Расходы на обеспечение деятельности (оказание услуг)  муниципальных учреждений</t>
  </si>
  <si>
    <t>Куринского сельского поселения                                                                                                          Апшеронского района</t>
  </si>
  <si>
    <t>Куринского сельского поселения                                                                            Апшеронского района</t>
  </si>
  <si>
    <t xml:space="preserve">Иные межбюджетные трансферты на осуществление части полномочий администрации Куринского сельского поселения Апшеронского района по внутреннему муниципальному финансовому контролю </t>
  </si>
  <si>
    <t>предоставление обеспечения      исполнения обязательств принципала по удовлетворению регрессного требования   гаранта к принципалу</t>
  </si>
  <si>
    <t>Раздел 2. Общий объем бюджетных ассигнований, предусмотренных на исполнение муниципальных гарантий Куринского сельского поселения Апшеронского района по возможным гарантийным               случаям в 2023 году</t>
  </si>
  <si>
    <t>03 8 02 00000</t>
  </si>
  <si>
    <t>03 8 02 10300</t>
  </si>
  <si>
    <t>17 1 15 20040</t>
  </si>
  <si>
    <t>Ведомственная структура расходов бюджета Куринского сельского поселения Апшеронского района                              на 2023 год</t>
  </si>
  <si>
    <t xml:space="preserve">                                                                                                            от  "20" декабря 2022 года № 133          </t>
  </si>
  <si>
    <t xml:space="preserve">                                                                                                           от  "20" декабря 2022 года № 133                   </t>
  </si>
  <si>
    <t xml:space="preserve">                           от  "20" декабря 2022 года № 133                                                                  </t>
  </si>
  <si>
    <t xml:space="preserve">от  "20" декабря 2022 года № 133  </t>
  </si>
  <si>
    <t xml:space="preserve">от  "20" декабря 2022 года № 133 </t>
  </si>
  <si>
    <t>Иные межбюджетные трансферты на софинансирование расходных обязательств по объекту: «Реконструкция дороги общего пользования местного значения по улице Мостовая включая «Автомобильный мост 1», «Автомобильный мост 2» в станице Куринской Куринского сельского поселения Апшеронского района»</t>
  </si>
  <si>
    <t xml:space="preserve">                                                  от "20" декабря 2022 года № 133       </t>
  </si>
  <si>
    <t xml:space="preserve">                                    Приложение № 2 к решению Совета  </t>
  </si>
  <si>
    <t xml:space="preserve">                                                 от "20" декабря 2022 года № 133       </t>
  </si>
  <si>
    <t xml:space="preserve">                                                                                       от  "20" декабря 2022 года № 133            </t>
  </si>
  <si>
    <t xml:space="preserve">                                                                                                                 от  "20" декабря 2022 года № 133              </t>
  </si>
  <si>
    <t xml:space="preserve"> от  "20" декабря 2022 года № 133           </t>
  </si>
  <si>
    <t xml:space="preserve">                                                      от  "20" декабря 2022 года № 133              </t>
  </si>
  <si>
    <t xml:space="preserve">Средства резервного фонда администрации муниципального образования Апшеронский район </t>
  </si>
  <si>
    <t>Земельный налог*</t>
  </si>
  <si>
    <t xml:space="preserve">                                                   от  "16" февраля 2023 года № 137   </t>
  </si>
  <si>
    <t xml:space="preserve">                                                  от  "16" февраля 2023 года № 137                                  </t>
  </si>
  <si>
    <t xml:space="preserve">                                                                                        от  "16" февраля 2023 года № 137                                       </t>
  </si>
  <si>
    <t xml:space="preserve">                                                                                                                  от  "16" февраля 2023 года № 137                                                        </t>
  </si>
  <si>
    <t xml:space="preserve">от  "16" февраля 2023 года № 137                                                 </t>
  </si>
  <si>
    <t xml:space="preserve">                                                     от  "16" февраля 2023 года № 137                              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</si>
</sst>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  <numFmt numFmtId="178" formatCode="0.00000"/>
    <numFmt numFmtId="179" formatCode="0.000000"/>
    <numFmt numFmtId="180" formatCode="#,##0.00000"/>
    <numFmt numFmtId="181" formatCode="_-* #,##0.00000_р_._-;\-* #,##0.00000_р_._-;_-* &quot;-&quot;?????_р_._-;_-@_-"/>
    <numFmt numFmtId="182" formatCode="_-* #,##0.0_р_._-;\-* #,##0.0_р_._-;_-* &quot;-&quot;??_р_._-;_-@_-"/>
    <numFmt numFmtId="183" formatCode="0.0_ ;[Red]\-0.0\ "/>
    <numFmt numFmtId="184" formatCode="0.00000_ ;[Red]\-0.00000\ 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8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right"/>
    </xf>
    <xf numFmtId="180" fontId="6" fillId="0" borderId="0" xfId="57" applyNumberFormat="1" applyFont="1" applyFill="1" applyAlignment="1">
      <alignment horizontal="right"/>
      <protection/>
    </xf>
    <xf numFmtId="180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8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9" fontId="11" fillId="0" borderId="0" xfId="59" applyNumberFormat="1" applyFont="1" applyFill="1">
      <alignment/>
      <protection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8" fontId="7" fillId="0" borderId="10" xfId="59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78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10" fillId="0" borderId="0" xfId="59" applyFont="1" applyFill="1">
      <alignment/>
      <protection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8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" fontId="15" fillId="0" borderId="0" xfId="57" applyNumberFormat="1" applyFont="1" applyFill="1">
      <alignment/>
      <protection/>
    </xf>
    <xf numFmtId="0" fontId="16" fillId="0" borderId="0" xfId="57" applyFont="1" applyFill="1">
      <alignment/>
      <protection/>
    </xf>
    <xf numFmtId="1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7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9" fillId="0" borderId="0" xfId="59" applyFont="1" applyFill="1">
      <alignment/>
      <protection/>
    </xf>
    <xf numFmtId="0" fontId="19" fillId="0" borderId="0" xfId="59" applyFont="1">
      <alignment/>
      <protection/>
    </xf>
    <xf numFmtId="0" fontId="3" fillId="0" borderId="0" xfId="59" applyFont="1" applyFill="1">
      <alignment/>
      <protection/>
    </xf>
    <xf numFmtId="2" fontId="20" fillId="0" borderId="0" xfId="59" applyNumberFormat="1" applyFont="1" applyFill="1" applyAlignment="1">
      <alignment horizontal="center"/>
      <protection/>
    </xf>
    <xf numFmtId="181" fontId="19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8" fontId="19" fillId="0" borderId="0" xfId="59" applyNumberFormat="1" applyFont="1" applyFill="1">
      <alignment/>
      <protection/>
    </xf>
    <xf numFmtId="179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81" fontId="4" fillId="0" borderId="0" xfId="59" applyNumberFormat="1" applyFont="1" applyFill="1">
      <alignment/>
      <protection/>
    </xf>
    <xf numFmtId="178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82" fontId="6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49" fontId="6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3" fillId="0" borderId="0" xfId="57" applyFont="1" applyFill="1">
      <alignment/>
      <protection/>
    </xf>
    <xf numFmtId="0" fontId="7" fillId="32" borderId="12" xfId="59" applyFont="1" applyFill="1" applyBorder="1" applyAlignment="1">
      <alignment wrapText="1"/>
      <protection/>
    </xf>
    <xf numFmtId="2" fontId="3" fillId="0" borderId="0" xfId="0" applyNumberFormat="1" applyFont="1" applyFill="1" applyAlignment="1">
      <alignment/>
    </xf>
    <xf numFmtId="0" fontId="7" fillId="32" borderId="11" xfId="59" applyFont="1" applyFill="1" applyBorder="1" applyAlignment="1">
      <alignment horizontal="left" vertical="top"/>
      <protection/>
    </xf>
    <xf numFmtId="0" fontId="7" fillId="32" borderId="0" xfId="59" applyFont="1" applyFill="1" applyBorder="1" applyAlignment="1">
      <alignment wrapText="1"/>
      <protection/>
    </xf>
    <xf numFmtId="0" fontId="16" fillId="32" borderId="13" xfId="59" applyFont="1" applyFill="1" applyBorder="1">
      <alignment/>
      <protection/>
    </xf>
    <xf numFmtId="0" fontId="16" fillId="32" borderId="0" xfId="59" applyFont="1" applyFill="1" applyBorder="1">
      <alignment/>
      <protection/>
    </xf>
    <xf numFmtId="0" fontId="6" fillId="32" borderId="13" xfId="59" applyFont="1" applyFill="1" applyBorder="1">
      <alignment/>
      <protection/>
    </xf>
    <xf numFmtId="0" fontId="6" fillId="32" borderId="0" xfId="59" applyFont="1" applyFill="1" applyBorder="1">
      <alignment/>
      <protection/>
    </xf>
    <xf numFmtId="0" fontId="6" fillId="32" borderId="0" xfId="59" applyFont="1" applyFill="1" applyBorder="1" applyAlignment="1">
      <alignment wrapText="1"/>
      <protection/>
    </xf>
    <xf numFmtId="0" fontId="6" fillId="32" borderId="14" xfId="59" applyFont="1" applyFill="1" applyBorder="1" applyAlignment="1">
      <alignment wrapText="1"/>
      <protection/>
    </xf>
    <xf numFmtId="180" fontId="6" fillId="0" borderId="0" xfId="57" applyNumberFormat="1" applyFont="1" applyFill="1" applyAlignment="1">
      <alignment horizontal="left"/>
      <protection/>
    </xf>
    <xf numFmtId="0" fontId="4" fillId="0" borderId="15" xfId="59" applyFont="1" applyFill="1" applyBorder="1" applyAlignment="1">
      <alignment horizontal="center" vertical="top" wrapText="1"/>
      <protection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0" fontId="7" fillId="32" borderId="13" xfId="59" applyFont="1" applyFill="1" applyBorder="1" applyAlignment="1">
      <alignment vertical="center"/>
      <protection/>
    </xf>
    <xf numFmtId="0" fontId="6" fillId="32" borderId="13" xfId="59" applyFont="1" applyFill="1" applyBorder="1" applyAlignment="1">
      <alignment vertical="center"/>
      <protection/>
    </xf>
    <xf numFmtId="0" fontId="6" fillId="32" borderId="16" xfId="59" applyFont="1" applyFill="1" applyBorder="1" applyAlignment="1">
      <alignment vertical="center"/>
      <protection/>
    </xf>
    <xf numFmtId="182" fontId="6" fillId="32" borderId="13" xfId="59" applyNumberFormat="1" applyFont="1" applyFill="1" applyBorder="1" applyAlignment="1">
      <alignment horizontal="right" vertical="center"/>
      <protection/>
    </xf>
    <xf numFmtId="182" fontId="16" fillId="32" borderId="13" xfId="59" applyNumberFormat="1" applyFont="1" applyFill="1" applyBorder="1" applyAlignment="1">
      <alignment horizontal="left" vertical="center"/>
      <protection/>
    </xf>
    <xf numFmtId="182" fontId="16" fillId="32" borderId="13" xfId="59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32" borderId="13" xfId="59" applyFont="1" applyFill="1" applyBorder="1" applyAlignment="1">
      <alignment horizontal="left" vertical="top"/>
      <protection/>
    </xf>
    <xf numFmtId="0" fontId="7" fillId="32" borderId="0" xfId="59" applyFont="1" applyFill="1" applyBorder="1" applyAlignment="1">
      <alignment wrapText="1"/>
      <protection/>
    </xf>
    <xf numFmtId="176" fontId="7" fillId="32" borderId="11" xfId="69" applyNumberFormat="1" applyFont="1" applyFill="1" applyBorder="1" applyAlignment="1">
      <alignment horizontal="center" vertical="center"/>
    </xf>
    <xf numFmtId="176" fontId="7" fillId="32" borderId="13" xfId="69" applyNumberFormat="1" applyFont="1" applyFill="1" applyBorder="1" applyAlignment="1">
      <alignment horizontal="center" vertical="center"/>
    </xf>
    <xf numFmtId="176" fontId="7" fillId="32" borderId="13" xfId="69" applyNumberFormat="1" applyFont="1" applyFill="1" applyBorder="1" applyAlignment="1">
      <alignment horizontal="center" vertical="center"/>
    </xf>
    <xf numFmtId="2" fontId="4" fillId="0" borderId="0" xfId="59" applyNumberFormat="1" applyFont="1" applyFill="1">
      <alignment/>
      <protection/>
    </xf>
    <xf numFmtId="179" fontId="3" fillId="0" borderId="0" xfId="59" applyNumberFormat="1" applyFont="1" applyFill="1">
      <alignment/>
      <protection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176" fontId="6" fillId="0" borderId="18" xfId="0" applyNumberFormat="1" applyFont="1" applyFill="1" applyBorder="1" applyAlignment="1">
      <alignment horizontal="right" wrapText="1"/>
    </xf>
    <xf numFmtId="176" fontId="6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9" applyFont="1" applyFill="1" applyBorder="1" applyAlignment="1">
      <alignment vertical="top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76" fontId="6" fillId="0" borderId="10" xfId="59" applyNumberFormat="1" applyFont="1" applyFill="1" applyBorder="1" applyAlignment="1">
      <alignment horizontal="right" wrapText="1"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56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wrapText="1"/>
    </xf>
    <xf numFmtId="176" fontId="6" fillId="0" borderId="10" xfId="56" applyNumberFormat="1" applyFont="1" applyFill="1" applyBorder="1" applyAlignment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0" fontId="64" fillId="0" borderId="0" xfId="57" applyFont="1" applyFill="1">
      <alignment/>
      <protection/>
    </xf>
    <xf numFmtId="0" fontId="13" fillId="0" borderId="1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176" fontId="6" fillId="0" borderId="19" xfId="0" applyNumberFormat="1" applyFont="1" applyFill="1" applyBorder="1" applyAlignment="1">
      <alignment horizontal="right" wrapText="1"/>
    </xf>
    <xf numFmtId="49" fontId="64" fillId="0" borderId="0" xfId="57" applyNumberFormat="1" applyFont="1" applyFill="1" applyAlignment="1">
      <alignment horizontal="right"/>
      <protection/>
    </xf>
    <xf numFmtId="0" fontId="13" fillId="0" borderId="10" xfId="0" applyFont="1" applyFill="1" applyBorder="1" applyAlignment="1">
      <alignment horizontal="justify" vertical="center" wrapText="1"/>
    </xf>
    <xf numFmtId="177" fontId="6" fillId="0" borderId="10" xfId="54" applyNumberFormat="1" applyFont="1" applyFill="1" applyBorder="1" applyAlignment="1" applyProtection="1">
      <alignment horizontal="right" wrapText="1"/>
      <protection hidden="1"/>
    </xf>
    <xf numFmtId="1" fontId="6" fillId="0" borderId="1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6" fillId="0" borderId="10" xfId="57" applyFont="1" applyFill="1" applyBorder="1" applyAlignment="1">
      <alignment wrapText="1"/>
      <protection/>
    </xf>
    <xf numFmtId="192" fontId="3" fillId="33" borderId="0" xfId="59" applyNumberFormat="1" applyFont="1" applyFill="1">
      <alignment/>
      <protection/>
    </xf>
    <xf numFmtId="176" fontId="3" fillId="0" borderId="0" xfId="0" applyNumberFormat="1" applyFont="1" applyFill="1" applyAlignment="1">
      <alignment/>
    </xf>
    <xf numFmtId="176" fontId="10" fillId="0" borderId="0" xfId="59" applyNumberFormat="1" applyFont="1" applyFill="1">
      <alignment/>
      <protection/>
    </xf>
    <xf numFmtId="182" fontId="6" fillId="0" borderId="16" xfId="59" applyNumberFormat="1" applyFont="1" applyFill="1" applyBorder="1" applyAlignment="1">
      <alignment horizontal="right" vertical="center"/>
      <protection/>
    </xf>
    <xf numFmtId="0" fontId="13" fillId="0" borderId="2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 wrapText="1"/>
    </xf>
    <xf numFmtId="0" fontId="6" fillId="0" borderId="16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3" fillId="0" borderId="17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176" fontId="6" fillId="0" borderId="17" xfId="0" applyNumberFormat="1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177" fontId="7" fillId="0" borderId="13" xfId="57" applyNumberFormat="1" applyFont="1" applyFill="1" applyBorder="1" applyAlignment="1">
      <alignment horizontal="right"/>
      <protection/>
    </xf>
    <xf numFmtId="176" fontId="16" fillId="0" borderId="0" xfId="57" applyNumberFormat="1" applyFont="1" applyFill="1">
      <alignment/>
      <protection/>
    </xf>
    <xf numFmtId="49" fontId="6" fillId="0" borderId="10" xfId="56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top" wrapText="1"/>
    </xf>
    <xf numFmtId="177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0" xfId="59" applyFont="1" applyFill="1" applyAlignment="1">
      <alignment horizontal="left"/>
      <protection/>
    </xf>
    <xf numFmtId="177" fontId="6" fillId="0" borderId="0" xfId="0" applyNumberFormat="1" applyFont="1" applyFill="1" applyAlignment="1">
      <alignment horizontal="right"/>
    </xf>
    <xf numFmtId="2" fontId="6" fillId="0" borderId="16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56" applyNumberFormat="1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justify" wrapText="1"/>
    </xf>
    <xf numFmtId="176" fontId="7" fillId="0" borderId="17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176" fontId="6" fillId="0" borderId="17" xfId="0" applyNumberFormat="1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justify" vertical="center" wrapText="1"/>
    </xf>
    <xf numFmtId="176" fontId="16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78" fontId="3" fillId="0" borderId="0" xfId="59" applyNumberFormat="1" applyFont="1" applyFill="1" applyAlignment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right" wrapText="1"/>
      <protection/>
    </xf>
    <xf numFmtId="0" fontId="13" fillId="0" borderId="13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7" fontId="7" fillId="0" borderId="11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76" fontId="6" fillId="0" borderId="20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wrapText="1"/>
    </xf>
    <xf numFmtId="177" fontId="6" fillId="0" borderId="17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justify" wrapText="1"/>
    </xf>
    <xf numFmtId="176" fontId="6" fillId="0" borderId="16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7" fontId="7" fillId="0" borderId="10" xfId="69" applyNumberFormat="1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0" fillId="0" borderId="16" xfId="0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177" fontId="7" fillId="0" borderId="10" xfId="56" applyNumberFormat="1" applyFont="1" applyFill="1" applyBorder="1" applyAlignment="1">
      <alignment horizontal="right" vertical="center" wrapText="1"/>
      <protection/>
    </xf>
    <xf numFmtId="177" fontId="6" fillId="0" borderId="10" xfId="56" applyNumberFormat="1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54" applyNumberFormat="1" applyFont="1" applyFill="1" applyBorder="1" applyAlignment="1" applyProtection="1">
      <alignment horizontal="left" wrapText="1"/>
      <protection hidden="1"/>
    </xf>
    <xf numFmtId="49" fontId="6" fillId="0" borderId="10" xfId="56" applyNumberFormat="1" applyFont="1" applyFill="1" applyBorder="1" applyAlignment="1">
      <alignment horizontal="center"/>
      <protection/>
    </xf>
    <xf numFmtId="11" fontId="6" fillId="0" borderId="10" xfId="56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vertical="center" wrapText="1"/>
      <protection/>
    </xf>
    <xf numFmtId="177" fontId="6" fillId="0" borderId="10" xfId="56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center" vertical="center"/>
      <protection/>
    </xf>
    <xf numFmtId="11" fontId="6" fillId="0" borderId="10" xfId="56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175" fontId="6" fillId="0" borderId="10" xfId="67" applyFont="1" applyFill="1" applyBorder="1" applyAlignment="1">
      <alignment horizontal="center" vertical="center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0" xfId="57" applyNumberFormat="1" applyFont="1" applyFill="1">
      <alignment/>
      <protection/>
    </xf>
    <xf numFmtId="1" fontId="6" fillId="0" borderId="0" xfId="57" applyNumberFormat="1" applyFont="1" applyFill="1">
      <alignment/>
      <protection/>
    </xf>
    <xf numFmtId="2" fontId="6" fillId="0" borderId="0" xfId="57" applyNumberFormat="1" applyFont="1" applyFill="1">
      <alignment/>
      <protection/>
    </xf>
    <xf numFmtId="2" fontId="15" fillId="0" borderId="0" xfId="57" applyNumberFormat="1" applyFont="1" applyFill="1">
      <alignment/>
      <protection/>
    </xf>
    <xf numFmtId="176" fontId="7" fillId="0" borderId="10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>
      <alignment horizont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wrapText="1"/>
    </xf>
    <xf numFmtId="178" fontId="6" fillId="0" borderId="16" xfId="0" applyNumberFormat="1" applyFont="1" applyFill="1" applyBorder="1" applyAlignment="1">
      <alignment horizontal="center" wrapText="1"/>
    </xf>
    <xf numFmtId="176" fontId="6" fillId="0" borderId="10" xfId="56" applyNumberFormat="1" applyFont="1" applyFill="1" applyBorder="1" applyAlignment="1">
      <alignment vertical="center" wrapText="1"/>
      <protection/>
    </xf>
    <xf numFmtId="177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56" applyNumberFormat="1" applyFont="1" applyFill="1" applyBorder="1" applyAlignment="1">
      <alignment horizontal="right" vertical="center" wrapText="1"/>
      <protection/>
    </xf>
    <xf numFmtId="183" fontId="6" fillId="0" borderId="10" xfId="0" applyNumberFormat="1" applyFont="1" applyFill="1" applyBorder="1" applyAlignment="1">
      <alignment vertical="center" wrapText="1"/>
    </xf>
    <xf numFmtId="177" fontId="6" fillId="0" borderId="10" xfId="54" applyNumberFormat="1" applyFont="1" applyFill="1" applyBorder="1" applyAlignment="1">
      <alignment horizontal="right" vertical="center" wrapText="1"/>
      <protection/>
    </xf>
    <xf numFmtId="183" fontId="6" fillId="0" borderId="10" xfId="0" applyNumberFormat="1" applyFont="1" applyFill="1" applyBorder="1" applyAlignment="1">
      <alignment horizontal="right" vertical="center" wrapText="1"/>
    </xf>
    <xf numFmtId="183" fontId="7" fillId="0" borderId="10" xfId="0" applyNumberFormat="1" applyFont="1" applyFill="1" applyBorder="1" applyAlignment="1">
      <alignment vertical="center" wrapText="1"/>
    </xf>
    <xf numFmtId="176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5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177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49" fontId="69" fillId="0" borderId="0" xfId="0" applyNumberFormat="1" applyFont="1" applyFill="1" applyBorder="1" applyAlignment="1">
      <alignment horizontal="left" vertical="center" wrapText="1"/>
    </xf>
    <xf numFmtId="49" fontId="69" fillId="0" borderId="0" xfId="0" applyNumberFormat="1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" fontId="12" fillId="0" borderId="0" xfId="58" applyNumberFormat="1" applyFont="1" applyFill="1" applyBorder="1" applyAlignment="1">
      <alignment horizontal="center" wrapText="1"/>
      <protection/>
    </xf>
    <xf numFmtId="1" fontId="7" fillId="0" borderId="0" xfId="58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56" applyNumberFormat="1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0" xfId="56" applyNumberFormat="1" applyFont="1" applyFill="1" applyBorder="1" applyAlignment="1">
      <alignment horizont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Fill="1" applyBorder="1" applyAlignment="1">
      <alignment/>
    </xf>
    <xf numFmtId="49" fontId="66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" fillId="0" borderId="0" xfId="59" applyFont="1" applyFill="1" applyAlignment="1">
      <alignment horizont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top" wrapText="1"/>
    </xf>
    <xf numFmtId="176" fontId="16" fillId="0" borderId="10" xfId="57" applyNumberFormat="1" applyFont="1" applyFill="1" applyBorder="1" applyAlignment="1">
      <alignment horizontal="center" vertical="center"/>
      <protection/>
    </xf>
    <xf numFmtId="176" fontId="16" fillId="0" borderId="10" xfId="57" applyNumberFormat="1" applyFont="1" applyFill="1" applyBorder="1" applyAlignment="1">
      <alignment horizontal="center"/>
      <protection/>
    </xf>
    <xf numFmtId="176" fontId="6" fillId="0" borderId="0" xfId="57" applyNumberFormat="1" applyFont="1" applyFill="1">
      <alignment/>
      <protection/>
    </xf>
    <xf numFmtId="0" fontId="0" fillId="0" borderId="0" xfId="0" applyFill="1" applyAlignment="1">
      <alignment horizontal="center" wrapText="1"/>
    </xf>
    <xf numFmtId="0" fontId="7" fillId="0" borderId="10" xfId="59" applyFont="1" applyFill="1" applyBorder="1" applyAlignment="1">
      <alignment vertical="top"/>
      <protection/>
    </xf>
    <xf numFmtId="176" fontId="7" fillId="0" borderId="10" xfId="69" applyNumberFormat="1" applyFont="1" applyFill="1" applyBorder="1" applyAlignment="1">
      <alignment horizontal="right" wrapText="1"/>
    </xf>
    <xf numFmtId="0" fontId="6" fillId="0" borderId="10" xfId="59" applyFont="1" applyFill="1" applyBorder="1" applyAlignment="1">
      <alignment horizontal="left" vertical="top" indent="3"/>
      <protection/>
    </xf>
    <xf numFmtId="0" fontId="7" fillId="0" borderId="10" xfId="59" applyFont="1" applyFill="1" applyBorder="1" applyAlignment="1">
      <alignment vertical="top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176" fontId="7" fillId="0" borderId="10" xfId="59" applyNumberFormat="1" applyFont="1" applyFill="1" applyBorder="1" applyAlignment="1">
      <alignment horizontal="right" wrapText="1"/>
      <protection/>
    </xf>
    <xf numFmtId="0" fontId="7" fillId="0" borderId="10" xfId="59" applyFont="1" applyFill="1" applyBorder="1" applyAlignment="1">
      <alignment vertical="top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176" fontId="6" fillId="0" borderId="10" xfId="59" applyNumberFormat="1" applyFont="1" applyFill="1" applyBorder="1" applyAlignment="1">
      <alignment horizontal="right" wrapText="1"/>
      <protection/>
    </xf>
    <xf numFmtId="0" fontId="6" fillId="0" borderId="10" xfId="59" applyFont="1" applyFill="1" applyBorder="1" applyAlignment="1">
      <alignment horizontal="left" wrapText="1"/>
      <protection/>
    </xf>
    <xf numFmtId="176" fontId="7" fillId="0" borderId="10" xfId="59" applyNumberFormat="1" applyFont="1" applyFill="1" applyBorder="1" applyAlignment="1">
      <alignment horizontal="right" wrapText="1"/>
      <protection/>
    </xf>
    <xf numFmtId="0" fontId="6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>
      <alignment/>
      <protection/>
    </xf>
    <xf numFmtId="49" fontId="7" fillId="0" borderId="10" xfId="59" applyNumberFormat="1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vertical="top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/>
    </xf>
    <xf numFmtId="2" fontId="3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59" applyFont="1" applyFill="1" applyAlignment="1">
      <alignment wrapText="1"/>
      <protection/>
    </xf>
    <xf numFmtId="0" fontId="6" fillId="0" borderId="0" xfId="59" applyFont="1" applyFill="1" applyAlignment="1">
      <alignment horizontal="center"/>
      <protection/>
    </xf>
    <xf numFmtId="0" fontId="3" fillId="0" borderId="0" xfId="59" applyFont="1" applyFill="1" applyAlignment="1">
      <alignment wrapText="1"/>
      <protection/>
    </xf>
    <xf numFmtId="0" fontId="6" fillId="0" borderId="24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25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justify" vertical="top" wrapText="1"/>
      <protection/>
    </xf>
    <xf numFmtId="176" fontId="7" fillId="0" borderId="11" xfId="59" applyNumberFormat="1" applyFont="1" applyFill="1" applyBorder="1" applyAlignment="1">
      <alignment horizontal="center" vertical="center" wrapText="1"/>
      <protection/>
    </xf>
    <xf numFmtId="1" fontId="6" fillId="0" borderId="10" xfId="59" applyNumberFormat="1" applyFont="1" applyFill="1" applyBorder="1" applyAlignment="1">
      <alignment horizontal="center" wrapText="1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176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wrapText="1"/>
      <protection/>
    </xf>
    <xf numFmtId="176" fontId="6" fillId="0" borderId="10" xfId="59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wrapText="1"/>
      <protection/>
    </xf>
    <xf numFmtId="0" fontId="6" fillId="0" borderId="0" xfId="59" applyFont="1" applyFill="1" applyBorder="1">
      <alignment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/>
    </xf>
    <xf numFmtId="0" fontId="6" fillId="0" borderId="25" xfId="0" applyFont="1" applyFill="1" applyBorder="1" applyAlignment="1">
      <alignment vertical="top" wrapText="1"/>
    </xf>
    <xf numFmtId="0" fontId="6" fillId="0" borderId="27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59" applyFont="1" applyFill="1" applyBorder="1" applyAlignment="1">
      <alignment horizontal="justify" vertical="top" wrapText="1"/>
      <protection/>
    </xf>
    <xf numFmtId="176" fontId="6" fillId="0" borderId="11" xfId="59" applyNumberFormat="1" applyFont="1" applyFill="1" applyBorder="1" applyAlignment="1">
      <alignment horizontal="center" wrapText="1"/>
      <protection/>
    </xf>
    <xf numFmtId="0" fontId="6" fillId="0" borderId="13" xfId="59" applyFont="1" applyFill="1" applyBorder="1" applyAlignment="1">
      <alignment horizontal="left" wrapText="1"/>
      <protection/>
    </xf>
    <xf numFmtId="176" fontId="6" fillId="0" borderId="13" xfId="59" applyNumberFormat="1" applyFont="1" applyFill="1" applyBorder="1" applyAlignment="1">
      <alignment horizontal="center" wrapText="1"/>
      <protection/>
    </xf>
    <xf numFmtId="0" fontId="6" fillId="0" borderId="16" xfId="59" applyFont="1" applyFill="1" applyBorder="1" applyAlignment="1">
      <alignment horizontal="left" wrapText="1"/>
      <protection/>
    </xf>
    <xf numFmtId="176" fontId="6" fillId="0" borderId="16" xfId="59" applyNumberFormat="1" applyFont="1" applyFill="1" applyBorder="1" applyAlignment="1">
      <alignment horizontal="center"/>
      <protection/>
    </xf>
    <xf numFmtId="176" fontId="6" fillId="0" borderId="11" xfId="59" applyNumberFormat="1" applyFont="1" applyFill="1" applyBorder="1" applyAlignment="1">
      <alignment horizontal="center"/>
      <protection/>
    </xf>
    <xf numFmtId="176" fontId="6" fillId="0" borderId="13" xfId="59" applyNumberFormat="1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wrapText="1"/>
      <protection/>
    </xf>
    <xf numFmtId="49" fontId="66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57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2" xfId="57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7" fillId="0" borderId="0" xfId="57" applyFont="1" applyFill="1" applyAlignment="1">
      <alignment horizontal="center" vertical="center" wrapText="1"/>
      <protection/>
    </xf>
    <xf numFmtId="0" fontId="13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wrapText="1"/>
    </xf>
    <xf numFmtId="180" fontId="6" fillId="0" borderId="0" xfId="57" applyNumberFormat="1" applyFont="1" applyFill="1" applyAlignment="1">
      <alignment horizontal="left"/>
      <protection/>
    </xf>
    <xf numFmtId="0" fontId="12" fillId="0" borderId="0" xfId="57" applyFont="1" applyFill="1" applyAlignment="1">
      <alignment horizontal="center" vertical="center"/>
      <protection/>
    </xf>
    <xf numFmtId="180" fontId="6" fillId="0" borderId="0" xfId="57" applyNumberFormat="1" applyFont="1" applyFill="1" applyAlignment="1">
      <alignment horizont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78" fontId="6" fillId="0" borderId="0" xfId="59" applyNumberFormat="1" applyFont="1" applyFill="1" applyAlignment="1">
      <alignment horizontal="left"/>
      <protection/>
    </xf>
    <xf numFmtId="0" fontId="6" fillId="0" borderId="0" xfId="59" applyFont="1" applyFill="1" applyAlignment="1">
      <alignment horizontal="left" wrapText="1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Fill="1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14" xfId="0" applyFont="1" applyFill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Fill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84" fontId="6" fillId="0" borderId="11" xfId="0" applyNumberFormat="1" applyFont="1" applyFill="1" applyBorder="1" applyAlignment="1">
      <alignment horizontal="center" wrapText="1"/>
    </xf>
    <xf numFmtId="178" fontId="6" fillId="0" borderId="11" xfId="0" applyNumberFormat="1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2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66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6" fillId="0" borderId="11" xfId="59" applyFont="1" applyFill="1" applyBorder="1" applyAlignment="1">
      <alignment horizontal="center" vertical="justify" wrapText="1"/>
      <protection/>
    </xf>
    <xf numFmtId="0" fontId="6" fillId="0" borderId="13" xfId="59" applyFont="1" applyFill="1" applyBorder="1" applyAlignment="1">
      <alignment horizontal="center" vertical="justify" wrapText="1"/>
      <protection/>
    </xf>
    <xf numFmtId="0" fontId="6" fillId="0" borderId="16" xfId="59" applyFont="1" applyFill="1" applyBorder="1" applyAlignment="1">
      <alignment horizontal="center" vertical="justify" wrapText="1"/>
      <protection/>
    </xf>
    <xf numFmtId="0" fontId="6" fillId="0" borderId="0" xfId="0" applyFont="1" applyFill="1" applyAlignment="1">
      <alignment horizontal="center"/>
    </xf>
    <xf numFmtId="0" fontId="6" fillId="0" borderId="11" xfId="59" applyFont="1" applyFill="1" applyBorder="1" applyAlignment="1">
      <alignment horizontal="center" vertical="justify"/>
      <protection/>
    </xf>
    <xf numFmtId="0" fontId="6" fillId="0" borderId="13" xfId="59" applyFont="1" applyFill="1" applyBorder="1" applyAlignment="1">
      <alignment horizontal="center" vertical="justify"/>
      <protection/>
    </xf>
    <xf numFmtId="0" fontId="6" fillId="0" borderId="16" xfId="59" applyFont="1" applyFill="1" applyBorder="1" applyAlignment="1">
      <alignment horizontal="center" vertical="justify"/>
      <protection/>
    </xf>
    <xf numFmtId="0" fontId="6" fillId="0" borderId="0" xfId="59" applyFont="1" applyFill="1" applyAlignment="1">
      <alignment horizontal="center"/>
      <protection/>
    </xf>
    <xf numFmtId="0" fontId="6" fillId="0" borderId="23" xfId="59" applyFont="1" applyFill="1" applyBorder="1" applyAlignment="1">
      <alignment horizontal="center" vertical="justify" wrapText="1"/>
      <protection/>
    </xf>
    <xf numFmtId="0" fontId="6" fillId="0" borderId="23" xfId="0" applyFont="1" applyFill="1" applyBorder="1" applyAlignment="1">
      <alignment horizontal="center" vertical="justify" wrapText="1"/>
    </xf>
    <xf numFmtId="0" fontId="6" fillId="0" borderId="10" xfId="59" applyFont="1" applyFill="1" applyBorder="1" applyAlignment="1">
      <alignment horizontal="center" vertical="justify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23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0" xfId="59" applyFont="1" applyFill="1" applyAlignment="1">
      <alignment horizontal="right" wrapText="1"/>
      <protection/>
    </xf>
    <xf numFmtId="0" fontId="7" fillId="0" borderId="0" xfId="0" applyFont="1" applyFill="1" applyAlignment="1">
      <alignment horizontal="center" wrapText="1"/>
    </xf>
    <xf numFmtId="178" fontId="6" fillId="0" borderId="0" xfId="59" applyNumberFormat="1" applyFont="1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0" xfId="57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5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5"/>
  <sheetViews>
    <sheetView view="pageBreakPreview" zoomScale="80" zoomScaleSheetLayoutView="80" workbookViewId="0" topLeftCell="A1">
      <selection activeCell="B4" sqref="B4:C4"/>
    </sheetView>
  </sheetViews>
  <sheetFormatPr defaultColWidth="9.00390625" defaultRowHeight="12.75"/>
  <cols>
    <col min="1" max="1" width="31.75390625" style="55" customWidth="1"/>
    <col min="2" max="2" width="64.875" style="20" customWidth="1"/>
    <col min="3" max="3" width="15.75390625" style="26" customWidth="1"/>
    <col min="4" max="4" width="21.375" style="55" hidden="1" customWidth="1"/>
    <col min="5" max="5" width="11.75390625" style="55" hidden="1" customWidth="1"/>
    <col min="6" max="16384" width="9.125" style="55" customWidth="1"/>
  </cols>
  <sheetData>
    <row r="1" spans="2:3" ht="25.5" customHeight="1">
      <c r="B1" s="464" t="s">
        <v>487</v>
      </c>
      <c r="C1" s="465"/>
    </row>
    <row r="2" spans="2:3" ht="18.75" customHeight="1">
      <c r="B2" s="464" t="s">
        <v>104</v>
      </c>
      <c r="C2" s="465"/>
    </row>
    <row r="3" spans="2:3" ht="19.5" customHeight="1">
      <c r="B3" s="464" t="s">
        <v>105</v>
      </c>
      <c r="C3" s="465"/>
    </row>
    <row r="4" spans="2:3" ht="17.25" customHeight="1">
      <c r="B4" s="464" t="s">
        <v>637</v>
      </c>
      <c r="C4" s="465"/>
    </row>
    <row r="5" ht="14.25" customHeight="1"/>
    <row r="6" spans="2:3" ht="30" customHeight="1">
      <c r="B6" s="464" t="s">
        <v>487</v>
      </c>
      <c r="C6" s="465"/>
    </row>
    <row r="7" spans="2:3" ht="18" customHeight="1">
      <c r="B7" s="464" t="s">
        <v>104</v>
      </c>
      <c r="C7" s="465"/>
    </row>
    <row r="8" spans="2:3" ht="18" customHeight="1">
      <c r="B8" s="464" t="s">
        <v>105</v>
      </c>
      <c r="C8" s="465"/>
    </row>
    <row r="9" spans="2:3" ht="21.75" customHeight="1">
      <c r="B9" s="464" t="s">
        <v>628</v>
      </c>
      <c r="C9" s="465"/>
    </row>
    <row r="10" spans="2:3" ht="25.5" customHeight="1">
      <c r="B10" s="466"/>
      <c r="C10" s="467"/>
    </row>
    <row r="11" ht="4.5" customHeight="1" hidden="1">
      <c r="C11" s="259"/>
    </row>
    <row r="12" ht="18.75" hidden="1"/>
    <row r="13" spans="2:3" ht="18.75" customHeight="1" hidden="1">
      <c r="B13" s="464" t="s">
        <v>103</v>
      </c>
      <c r="C13" s="465"/>
    </row>
    <row r="14" spans="2:3" ht="18.75" hidden="1">
      <c r="B14" s="464" t="s">
        <v>104</v>
      </c>
      <c r="C14" s="465"/>
    </row>
    <row r="15" spans="1:3" ht="59.25" customHeight="1">
      <c r="A15" s="472" t="s">
        <v>593</v>
      </c>
      <c r="B15" s="472"/>
      <c r="C15" s="472"/>
    </row>
    <row r="16" ht="8.25" customHeight="1" hidden="1"/>
    <row r="17" ht="1.5" customHeight="1" hidden="1">
      <c r="C17" s="25" t="s">
        <v>199</v>
      </c>
    </row>
    <row r="18" spans="1:3" ht="30" customHeight="1">
      <c r="A18" s="56" t="s">
        <v>170</v>
      </c>
      <c r="B18" s="57" t="s">
        <v>44</v>
      </c>
      <c r="C18" s="58" t="s">
        <v>138</v>
      </c>
    </row>
    <row r="19" spans="1:3" ht="14.25" customHeight="1">
      <c r="A19" s="59">
        <v>1</v>
      </c>
      <c r="B19" s="60">
        <v>2</v>
      </c>
      <c r="C19" s="61">
        <v>3</v>
      </c>
    </row>
    <row r="20" spans="1:5" ht="23.25" customHeight="1">
      <c r="A20" s="62" t="s">
        <v>45</v>
      </c>
      <c r="B20" s="63" t="s">
        <v>46</v>
      </c>
      <c r="C20" s="260">
        <f>C21+C22+C26+C27+C29+C33+C35+C30+C32+C34+C31</f>
        <v>5900.200000000001</v>
      </c>
      <c r="D20" s="55">
        <f>D21+D24+D26+D27+D29+D30</f>
        <v>4965.7</v>
      </c>
      <c r="E20" s="55">
        <f>E21+E24+E26+E27+E29+E30</f>
        <v>5119.6</v>
      </c>
    </row>
    <row r="21" spans="1:5" ht="23.25" customHeight="1">
      <c r="A21" s="261" t="s">
        <v>47</v>
      </c>
      <c r="B21" s="96" t="s">
        <v>114</v>
      </c>
      <c r="C21" s="137">
        <f>1600+600</f>
        <v>2200</v>
      </c>
      <c r="D21" s="55">
        <v>1600</v>
      </c>
      <c r="E21" s="55">
        <v>1600</v>
      </c>
    </row>
    <row r="22" spans="1:3" ht="27.75" customHeight="1">
      <c r="A22" s="262" t="s">
        <v>126</v>
      </c>
      <c r="B22" s="473" t="s">
        <v>494</v>
      </c>
      <c r="C22" s="476">
        <v>2075.3</v>
      </c>
    </row>
    <row r="23" spans="1:3" ht="24" customHeight="1">
      <c r="A23" s="263" t="s">
        <v>127</v>
      </c>
      <c r="B23" s="474"/>
      <c r="C23" s="477"/>
    </row>
    <row r="24" spans="1:5" ht="26.25" customHeight="1">
      <c r="A24" s="263" t="s">
        <v>128</v>
      </c>
      <c r="B24" s="474"/>
      <c r="C24" s="477"/>
      <c r="D24" s="155">
        <v>2037.7</v>
      </c>
      <c r="E24" s="55">
        <v>2191.6</v>
      </c>
    </row>
    <row r="25" spans="1:3" ht="69" customHeight="1">
      <c r="A25" s="264" t="s">
        <v>129</v>
      </c>
      <c r="B25" s="475"/>
      <c r="C25" s="478"/>
    </row>
    <row r="26" spans="1:5" ht="58.5" customHeight="1">
      <c r="A26" s="265" t="s">
        <v>48</v>
      </c>
      <c r="B26" s="266" t="s">
        <v>364</v>
      </c>
      <c r="C26" s="267">
        <f>630+50</f>
        <v>680</v>
      </c>
      <c r="D26" s="55">
        <v>630</v>
      </c>
      <c r="E26" s="55">
        <v>630</v>
      </c>
    </row>
    <row r="27" spans="1:5" ht="21.75" customHeight="1">
      <c r="A27" s="183" t="s">
        <v>49</v>
      </c>
      <c r="B27" s="268" t="s">
        <v>636</v>
      </c>
      <c r="C27" s="186">
        <f>390+30</f>
        <v>420</v>
      </c>
      <c r="D27" s="55">
        <v>390</v>
      </c>
      <c r="E27" s="55">
        <v>390</v>
      </c>
    </row>
    <row r="28" spans="1:4" ht="94.5" customHeight="1" hidden="1">
      <c r="A28" s="183" t="s">
        <v>50</v>
      </c>
      <c r="B28" s="97" t="s">
        <v>115</v>
      </c>
      <c r="C28" s="186">
        <f>30-30</f>
        <v>0</v>
      </c>
      <c r="D28" s="55">
        <v>-30000</v>
      </c>
    </row>
    <row r="29" spans="1:5" ht="96.75" customHeight="1">
      <c r="A29" s="183" t="s">
        <v>356</v>
      </c>
      <c r="B29" s="185" t="s">
        <v>232</v>
      </c>
      <c r="C29" s="186">
        <f>6.2+118.8</f>
        <v>125</v>
      </c>
      <c r="D29" s="55">
        <v>6.2</v>
      </c>
      <c r="E29" s="55">
        <v>6.2</v>
      </c>
    </row>
    <row r="30" spans="1:5" ht="54.75" customHeight="1">
      <c r="A30" s="183" t="s">
        <v>564</v>
      </c>
      <c r="B30" s="185" t="s">
        <v>533</v>
      </c>
      <c r="C30" s="186">
        <v>301.8</v>
      </c>
      <c r="D30" s="155">
        <v>301.8</v>
      </c>
      <c r="E30" s="55">
        <v>301.8</v>
      </c>
    </row>
    <row r="31" spans="1:4" ht="54.75" customHeight="1">
      <c r="A31" s="183" t="s">
        <v>584</v>
      </c>
      <c r="B31" s="185" t="s">
        <v>585</v>
      </c>
      <c r="C31" s="186">
        <v>98.1</v>
      </c>
      <c r="D31" s="155"/>
    </row>
    <row r="32" spans="1:3" ht="37.5" customHeight="1" hidden="1">
      <c r="A32" s="183" t="s">
        <v>355</v>
      </c>
      <c r="B32" s="185" t="s">
        <v>478</v>
      </c>
      <c r="C32" s="186"/>
    </row>
    <row r="33" spans="1:4" ht="112.5" customHeight="1" hidden="1">
      <c r="A33" s="156" t="s">
        <v>570</v>
      </c>
      <c r="B33" s="157" t="s">
        <v>571</v>
      </c>
      <c r="C33" s="158"/>
      <c r="D33" s="155"/>
    </row>
    <row r="34" spans="1:4" ht="76.5" customHeight="1" hidden="1">
      <c r="A34" s="164" t="s">
        <v>568</v>
      </c>
      <c r="B34" s="312" t="s">
        <v>569</v>
      </c>
      <c r="C34" s="148"/>
      <c r="D34" s="155"/>
    </row>
    <row r="35" spans="1:4" ht="25.5" customHeight="1" hidden="1">
      <c r="A35" s="164" t="s">
        <v>440</v>
      </c>
      <c r="B35" s="165" t="s">
        <v>434</v>
      </c>
      <c r="C35" s="148">
        <v>0</v>
      </c>
      <c r="D35" s="155"/>
    </row>
    <row r="36" spans="1:5" ht="22.5" customHeight="1">
      <c r="A36" s="184" t="s">
        <v>51</v>
      </c>
      <c r="B36" s="187" t="s">
        <v>52</v>
      </c>
      <c r="C36" s="188">
        <f>C37-C50+C49</f>
        <v>140821.6</v>
      </c>
      <c r="D36" s="316">
        <f>D37</f>
        <v>7345.1</v>
      </c>
      <c r="E36" s="318">
        <f>E37</f>
        <v>7041.400000000001</v>
      </c>
    </row>
    <row r="37" spans="1:6" ht="36.75" customHeight="1">
      <c r="A37" s="135" t="s">
        <v>53</v>
      </c>
      <c r="B37" s="185" t="s">
        <v>54</v>
      </c>
      <c r="C37" s="269">
        <f>C38+C39+C41+C42</f>
        <v>140821.6</v>
      </c>
      <c r="D37" s="316">
        <f>D38+D39+D41+D42</f>
        <v>7345.1</v>
      </c>
      <c r="E37" s="319">
        <f>E38+E39+E41+E42</f>
        <v>7041.400000000001</v>
      </c>
      <c r="F37" s="64"/>
    </row>
    <row r="38" spans="1:5" s="65" customFormat="1" ht="35.25" customHeight="1">
      <c r="A38" s="135" t="s">
        <v>405</v>
      </c>
      <c r="B38" s="185" t="s">
        <v>344</v>
      </c>
      <c r="C38" s="186">
        <f>7653.1+773.8</f>
        <v>8426.9</v>
      </c>
      <c r="D38" s="104">
        <f>6219.3+857.7</f>
        <v>7077</v>
      </c>
      <c r="E38" s="65">
        <f>5890.7+882.6</f>
        <v>6773.3</v>
      </c>
    </row>
    <row r="39" spans="1:5" s="65" customFormat="1" ht="43.5" customHeight="1">
      <c r="A39" s="135" t="s">
        <v>423</v>
      </c>
      <c r="B39" s="136" t="s">
        <v>236</v>
      </c>
      <c r="C39" s="137">
        <f>113459.1</f>
        <v>113459.1</v>
      </c>
      <c r="D39" s="104"/>
      <c r="E39" s="189"/>
    </row>
    <row r="40" spans="1:4" s="65" customFormat="1" ht="45.75" customHeight="1" hidden="1">
      <c r="A40" s="135"/>
      <c r="B40" s="136"/>
      <c r="C40" s="137"/>
      <c r="D40" s="104"/>
    </row>
    <row r="41" spans="1:5" s="65" customFormat="1" ht="41.25" customHeight="1">
      <c r="A41" s="135" t="s">
        <v>406</v>
      </c>
      <c r="B41" s="270" t="s">
        <v>345</v>
      </c>
      <c r="C41" s="158">
        <f>296.6+3.8</f>
        <v>300.40000000000003</v>
      </c>
      <c r="D41" s="65">
        <f>264.3+3.8</f>
        <v>268.1</v>
      </c>
      <c r="E41" s="65">
        <f>264.3+3.8</f>
        <v>268.1</v>
      </c>
    </row>
    <row r="42" spans="1:4" s="65" customFormat="1" ht="24.75" customHeight="1">
      <c r="A42" s="178" t="s">
        <v>407</v>
      </c>
      <c r="B42" s="160" t="s">
        <v>335</v>
      </c>
      <c r="C42" s="271">
        <v>18635.2</v>
      </c>
      <c r="D42" s="159"/>
    </row>
    <row r="43" spans="1:4" s="65" customFormat="1" ht="40.5" customHeight="1" hidden="1">
      <c r="A43" s="178" t="s">
        <v>404</v>
      </c>
      <c r="B43" s="272" t="s">
        <v>414</v>
      </c>
      <c r="C43" s="271"/>
      <c r="D43" s="159"/>
    </row>
    <row r="44" spans="1:4" s="65" customFormat="1" ht="72.75" customHeight="1" hidden="1">
      <c r="A44" s="479" t="s">
        <v>58</v>
      </c>
      <c r="B44" s="273" t="s">
        <v>563</v>
      </c>
      <c r="C44" s="271">
        <v>0</v>
      </c>
      <c r="D44" s="159"/>
    </row>
    <row r="45" spans="1:4" s="65" customFormat="1" ht="84" customHeight="1" hidden="1">
      <c r="A45" s="480"/>
      <c r="B45" s="273" t="s">
        <v>489</v>
      </c>
      <c r="C45" s="271"/>
      <c r="D45" s="159"/>
    </row>
    <row r="46" spans="1:4" s="65" customFormat="1" ht="40.5" customHeight="1" hidden="1">
      <c r="A46" s="480"/>
      <c r="B46" s="273" t="s">
        <v>490</v>
      </c>
      <c r="C46" s="271"/>
      <c r="D46" s="159"/>
    </row>
    <row r="47" spans="1:4" s="65" customFormat="1" ht="72.75" customHeight="1" hidden="1">
      <c r="A47" s="480"/>
      <c r="B47" s="274" t="s">
        <v>491</v>
      </c>
      <c r="C47" s="271"/>
      <c r="D47" s="159"/>
    </row>
    <row r="48" spans="1:4" s="65" customFormat="1" ht="151.5" customHeight="1" hidden="1">
      <c r="A48" s="481"/>
      <c r="B48" s="274" t="s">
        <v>627</v>
      </c>
      <c r="C48" s="271"/>
      <c r="D48" s="159"/>
    </row>
    <row r="49" spans="1:4" s="65" customFormat="1" ht="36.75" customHeight="1" hidden="1">
      <c r="A49" s="178" t="s">
        <v>431</v>
      </c>
      <c r="B49" s="272" t="s">
        <v>565</v>
      </c>
      <c r="C49" s="271"/>
      <c r="D49" s="159"/>
    </row>
    <row r="50" spans="1:3" s="65" customFormat="1" ht="65.25" customHeight="1" hidden="1">
      <c r="A50" s="178" t="s">
        <v>55</v>
      </c>
      <c r="B50" s="275" t="s">
        <v>56</v>
      </c>
      <c r="C50" s="271">
        <f>C51</f>
        <v>0</v>
      </c>
    </row>
    <row r="51" spans="1:4" s="65" customFormat="1" ht="7.5" customHeight="1" hidden="1">
      <c r="A51" s="178" t="s">
        <v>413</v>
      </c>
      <c r="B51" s="275" t="s">
        <v>367</v>
      </c>
      <c r="C51" s="271"/>
      <c r="D51" s="104"/>
    </row>
    <row r="52" spans="1:5" ht="24" customHeight="1">
      <c r="A52" s="179"/>
      <c r="B52" s="276" t="s">
        <v>57</v>
      </c>
      <c r="C52" s="277">
        <f>C36+C20</f>
        <v>146721.80000000002</v>
      </c>
      <c r="D52" s="316">
        <f>D36+D20</f>
        <v>12310.8</v>
      </c>
      <c r="E52" s="317">
        <f>E36+E20</f>
        <v>12161</v>
      </c>
    </row>
    <row r="53" spans="1:3" ht="66.75" customHeight="1">
      <c r="A53" s="470" t="s">
        <v>603</v>
      </c>
      <c r="B53" s="471"/>
      <c r="C53" s="471"/>
    </row>
    <row r="54" ht="8.25" customHeight="1" hidden="1">
      <c r="A54" s="15"/>
    </row>
    <row r="55" ht="8.25" customHeight="1" hidden="1">
      <c r="A55" s="15"/>
    </row>
    <row r="56" ht="8.25" customHeight="1" hidden="1">
      <c r="A56" s="15"/>
    </row>
    <row r="57" ht="1.5" customHeight="1">
      <c r="A57" s="15"/>
    </row>
    <row r="58" ht="2.25" customHeight="1">
      <c r="A58" s="15"/>
    </row>
    <row r="59" ht="27" customHeight="1" hidden="1">
      <c r="A59" s="15"/>
    </row>
    <row r="60" spans="1:3" s="10" customFormat="1" ht="15.75" customHeight="1">
      <c r="A60" s="278" t="s">
        <v>382</v>
      </c>
      <c r="B60" s="20"/>
      <c r="C60" s="26"/>
    </row>
    <row r="61" spans="1:3" s="10" customFormat="1" ht="36.75" customHeight="1">
      <c r="A61" s="468" t="s">
        <v>604</v>
      </c>
      <c r="B61" s="469"/>
      <c r="C61" s="24" t="s">
        <v>207</v>
      </c>
    </row>
    <row r="62" spans="1:3" s="10" customFormat="1" ht="3" customHeight="1" hidden="1">
      <c r="A62" s="181" t="s">
        <v>495</v>
      </c>
      <c r="B62" s="9"/>
      <c r="C62" s="24"/>
    </row>
    <row r="63" spans="4:9" ht="8.25" customHeight="1" hidden="1">
      <c r="D63" s="15"/>
      <c r="E63" s="10"/>
      <c r="F63" s="10"/>
      <c r="G63" s="10"/>
      <c r="H63" s="66"/>
      <c r="I63" s="10"/>
    </row>
    <row r="64" spans="2:8" ht="18.75">
      <c r="B64" s="54"/>
      <c r="C64" s="67"/>
      <c r="D64" s="15"/>
      <c r="E64" s="10"/>
      <c r="F64" s="10"/>
      <c r="G64" s="10"/>
      <c r="H64" s="10"/>
    </row>
    <row r="65" spans="2:3" ht="18.75">
      <c r="B65" s="54"/>
      <c r="C65" s="67"/>
    </row>
  </sheetData>
  <sheetProtection/>
  <mergeCells count="17">
    <mergeCell ref="A61:B61"/>
    <mergeCell ref="A53:C53"/>
    <mergeCell ref="A15:C15"/>
    <mergeCell ref="B13:C13"/>
    <mergeCell ref="B14:C14"/>
    <mergeCell ref="B22:B25"/>
    <mergeCell ref="C22:C25"/>
    <mergeCell ref="A44:A48"/>
    <mergeCell ref="B6:C6"/>
    <mergeCell ref="B7:C7"/>
    <mergeCell ref="B8:C8"/>
    <mergeCell ref="B10:C10"/>
    <mergeCell ref="B9:C9"/>
    <mergeCell ref="B1:C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9"/>
  <sheetViews>
    <sheetView zoomScale="80" zoomScaleNormal="80" zoomScalePageLayoutView="0" workbookViewId="0" topLeftCell="A1">
      <selection activeCell="L14" sqref="L14"/>
    </sheetView>
  </sheetViews>
  <sheetFormatPr defaultColWidth="9.00390625" defaultRowHeight="12.75"/>
  <cols>
    <col min="1" max="1" width="0.2421875" style="181" customWidth="1"/>
    <col min="2" max="2" width="6.375" style="181" customWidth="1"/>
    <col min="3" max="5" width="9.125" style="181" customWidth="1"/>
    <col min="6" max="6" width="13.25390625" style="181" customWidth="1"/>
    <col min="7" max="7" width="9.125" style="181" customWidth="1"/>
    <col min="8" max="8" width="23.125" style="181" customWidth="1"/>
    <col min="9" max="9" width="3.875" style="181" customWidth="1"/>
    <col min="10" max="10" width="6.375" style="181" hidden="1" customWidth="1"/>
    <col min="11" max="11" width="39.25390625" style="181" customWidth="1"/>
    <col min="12" max="12" width="19.625" style="181" customWidth="1"/>
    <col min="13" max="16384" width="9.125" style="181" customWidth="1"/>
  </cols>
  <sheetData>
    <row r="1" spans="9:11" ht="21.75" customHeight="1">
      <c r="I1" s="581" t="s">
        <v>579</v>
      </c>
      <c r="J1" s="581"/>
      <c r="K1" s="581"/>
    </row>
    <row r="2" spans="9:11" ht="18" customHeight="1">
      <c r="I2" s="581" t="s">
        <v>1</v>
      </c>
      <c r="J2" s="581"/>
      <c r="K2" s="581"/>
    </row>
    <row r="3" spans="9:11" ht="18" customHeight="1">
      <c r="I3" s="581" t="s">
        <v>474</v>
      </c>
      <c r="J3" s="581"/>
      <c r="K3" s="581"/>
    </row>
    <row r="4" spans="9:11" ht="15" customHeight="1">
      <c r="I4" s="581" t="s">
        <v>625</v>
      </c>
      <c r="J4" s="581"/>
      <c r="K4" s="581"/>
    </row>
    <row r="6" spans="7:11" ht="18.75" hidden="1">
      <c r="G6" s="180" t="s">
        <v>468</v>
      </c>
      <c r="H6" s="180"/>
      <c r="I6" s="576" t="s">
        <v>554</v>
      </c>
      <c r="J6" s="576"/>
      <c r="K6" s="576"/>
    </row>
    <row r="7" spans="7:11" ht="25.5" customHeight="1" hidden="1">
      <c r="G7" s="180"/>
      <c r="H7" s="198"/>
      <c r="I7" s="198"/>
      <c r="J7" s="198"/>
      <c r="K7" s="198"/>
    </row>
    <row r="8" spans="7:11" ht="18.75" hidden="1">
      <c r="G8" s="428" t="s">
        <v>469</v>
      </c>
      <c r="H8" s="539" t="s">
        <v>555</v>
      </c>
      <c r="I8" s="539"/>
      <c r="J8" s="539"/>
      <c r="K8" s="539"/>
    </row>
    <row r="9" spans="2:12" ht="18.75" hidden="1">
      <c r="B9" s="422"/>
      <c r="C9" s="422"/>
      <c r="D9" s="422"/>
      <c r="E9" s="422"/>
      <c r="F9" s="422"/>
      <c r="G9" s="428" t="s">
        <v>469</v>
      </c>
      <c r="H9" s="539" t="s">
        <v>556</v>
      </c>
      <c r="I9" s="539"/>
      <c r="J9" s="539"/>
      <c r="K9" s="539"/>
      <c r="L9" s="422"/>
    </row>
    <row r="10" spans="2:12" ht="18.75" hidden="1">
      <c r="B10" s="422"/>
      <c r="C10" s="422"/>
      <c r="D10" s="422"/>
      <c r="E10" s="422"/>
      <c r="F10" s="422"/>
      <c r="G10" s="428" t="s">
        <v>469</v>
      </c>
      <c r="H10" s="428"/>
      <c r="I10" s="577" t="s">
        <v>547</v>
      </c>
      <c r="J10" s="577"/>
      <c r="K10" s="577"/>
      <c r="L10" s="422"/>
    </row>
    <row r="11" spans="2:12" ht="18.75">
      <c r="B11" s="422"/>
      <c r="C11" s="422"/>
      <c r="D11" s="422"/>
      <c r="E11" s="422"/>
      <c r="F11" s="422"/>
      <c r="G11" s="578"/>
      <c r="H11" s="578"/>
      <c r="I11" s="578"/>
      <c r="J11" s="578"/>
      <c r="K11" s="578"/>
      <c r="L11" s="422"/>
    </row>
    <row r="12" spans="2:13" ht="18.75">
      <c r="B12" s="578" t="s">
        <v>509</v>
      </c>
      <c r="C12" s="578"/>
      <c r="D12" s="578"/>
      <c r="E12" s="578"/>
      <c r="F12" s="578"/>
      <c r="G12" s="578"/>
      <c r="H12" s="578"/>
      <c r="I12" s="578"/>
      <c r="J12" s="578"/>
      <c r="K12" s="578"/>
      <c r="L12" s="429"/>
      <c r="M12" s="422"/>
    </row>
    <row r="13" spans="2:13" ht="18.75">
      <c r="B13" s="578" t="s">
        <v>598</v>
      </c>
      <c r="C13" s="578"/>
      <c r="D13" s="578"/>
      <c r="E13" s="578"/>
      <c r="F13" s="578"/>
      <c r="G13" s="578"/>
      <c r="H13" s="578"/>
      <c r="I13" s="578"/>
      <c r="J13" s="578"/>
      <c r="K13" s="578"/>
      <c r="L13" s="429"/>
      <c r="M13" s="422"/>
    </row>
    <row r="14" spans="2:12" ht="18.75"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429"/>
    </row>
    <row r="16" spans="2:11" ht="43.5" customHeight="1">
      <c r="B16" s="468" t="s">
        <v>599</v>
      </c>
      <c r="C16" s="468"/>
      <c r="D16" s="468"/>
      <c r="E16" s="468"/>
      <c r="F16" s="468"/>
      <c r="G16" s="468"/>
      <c r="H16" s="468"/>
      <c r="I16" s="468"/>
      <c r="J16" s="468"/>
      <c r="K16" s="468"/>
    </row>
    <row r="17" spans="2:12" ht="18.75">
      <c r="B17" s="577"/>
      <c r="C17" s="577"/>
      <c r="D17" s="577"/>
      <c r="E17" s="577"/>
      <c r="F17" s="577"/>
      <c r="G17" s="577"/>
      <c r="K17" s="430" t="s">
        <v>468</v>
      </c>
      <c r="L17" s="431"/>
    </row>
    <row r="18" spans="2:12" ht="28.5" customHeight="1">
      <c r="B18" s="556" t="s">
        <v>153</v>
      </c>
      <c r="C18" s="570" t="s">
        <v>470</v>
      </c>
      <c r="D18" s="571"/>
      <c r="E18" s="571"/>
      <c r="F18" s="571"/>
      <c r="G18" s="571"/>
      <c r="H18" s="571"/>
      <c r="I18" s="571"/>
      <c r="J18" s="572"/>
      <c r="K18" s="556" t="s">
        <v>398</v>
      </c>
      <c r="L18" s="432"/>
    </row>
    <row r="19" spans="2:11" ht="18.75">
      <c r="B19" s="557"/>
      <c r="C19" s="573"/>
      <c r="D19" s="574"/>
      <c r="E19" s="574"/>
      <c r="F19" s="574"/>
      <c r="G19" s="574"/>
      <c r="H19" s="574"/>
      <c r="I19" s="574"/>
      <c r="J19" s="575"/>
      <c r="K19" s="557"/>
    </row>
    <row r="20" spans="2:11" ht="19.5" thickBot="1">
      <c r="B20" s="251">
        <v>1</v>
      </c>
      <c r="C20" s="565">
        <v>2</v>
      </c>
      <c r="D20" s="582"/>
      <c r="E20" s="582"/>
      <c r="F20" s="582"/>
      <c r="G20" s="582"/>
      <c r="H20" s="582"/>
      <c r="I20" s="566"/>
      <c r="J20" s="433"/>
      <c r="K20" s="434">
        <v>3</v>
      </c>
    </row>
    <row r="21" spans="2:11" ht="78" customHeight="1">
      <c r="B21" s="435" t="s">
        <v>84</v>
      </c>
      <c r="C21" s="579" t="s">
        <v>531</v>
      </c>
      <c r="D21" s="580"/>
      <c r="E21" s="580"/>
      <c r="F21" s="580"/>
      <c r="G21" s="580"/>
      <c r="H21" s="580"/>
      <c r="I21" s="436"/>
      <c r="J21" s="437"/>
      <c r="K21" s="438"/>
    </row>
    <row r="22" spans="2:11" ht="0.75" customHeight="1">
      <c r="B22" s="434"/>
      <c r="C22" s="439"/>
      <c r="D22" s="440"/>
      <c r="E22" s="440"/>
      <c r="F22" s="440"/>
      <c r="G22" s="440"/>
      <c r="H22" s="440"/>
      <c r="I22" s="441"/>
      <c r="J22" s="440"/>
      <c r="K22" s="434"/>
    </row>
    <row r="23" spans="2:11" ht="16.5" customHeight="1">
      <c r="B23" s="434"/>
      <c r="C23" s="439" t="s">
        <v>507</v>
      </c>
      <c r="D23" s="440"/>
      <c r="E23" s="440"/>
      <c r="F23" s="440"/>
      <c r="G23" s="440"/>
      <c r="H23" s="440"/>
      <c r="I23" s="441"/>
      <c r="J23" s="440"/>
      <c r="K23" s="442">
        <v>0</v>
      </c>
    </row>
    <row r="24" spans="2:11" ht="26.25" customHeight="1">
      <c r="B24" s="443"/>
      <c r="C24" s="444" t="s">
        <v>86</v>
      </c>
      <c r="D24" s="445"/>
      <c r="E24" s="445"/>
      <c r="F24" s="445"/>
      <c r="G24" s="445"/>
      <c r="H24" s="445"/>
      <c r="I24" s="446"/>
      <c r="J24" s="445"/>
      <c r="K24" s="199">
        <v>0</v>
      </c>
    </row>
    <row r="27" spans="1:11" s="10" customFormat="1" ht="18.75">
      <c r="A27" s="15" t="s">
        <v>381</v>
      </c>
      <c r="B27" s="424"/>
      <c r="C27" s="425"/>
      <c r="D27" s="380"/>
      <c r="E27" s="181"/>
      <c r="F27" s="181"/>
      <c r="G27" s="181"/>
      <c r="H27" s="181"/>
      <c r="I27" s="181"/>
      <c r="J27" s="181"/>
      <c r="K27" s="181"/>
    </row>
    <row r="28" spans="1:11" s="10" customFormat="1" ht="18.75">
      <c r="A28" s="29" t="s">
        <v>380</v>
      </c>
      <c r="B28" s="424"/>
      <c r="C28" s="425"/>
      <c r="D28" s="424"/>
      <c r="E28" s="181"/>
      <c r="F28" s="181"/>
      <c r="G28" s="181"/>
      <c r="H28" s="181"/>
      <c r="I28" s="182"/>
      <c r="J28" s="181"/>
      <c r="K28" s="182"/>
    </row>
    <row r="29" spans="1:11" ht="18.75">
      <c r="A29" s="10"/>
      <c r="B29" s="424" t="s">
        <v>206</v>
      </c>
      <c r="C29" s="426"/>
      <c r="I29" s="24"/>
      <c r="K29" s="182" t="s">
        <v>207</v>
      </c>
    </row>
  </sheetData>
  <sheetProtection/>
  <mergeCells count="19">
    <mergeCell ref="C21:H21"/>
    <mergeCell ref="B16:K16"/>
    <mergeCell ref="I1:K1"/>
    <mergeCell ref="I2:K2"/>
    <mergeCell ref="I3:K3"/>
    <mergeCell ref="I4:K4"/>
    <mergeCell ref="C20:I20"/>
    <mergeCell ref="B13:K13"/>
    <mergeCell ref="B14:K14"/>
    <mergeCell ref="B17:G17"/>
    <mergeCell ref="B18:B19"/>
    <mergeCell ref="C18:J19"/>
    <mergeCell ref="K18:K19"/>
    <mergeCell ref="I6:K6"/>
    <mergeCell ref="I10:K10"/>
    <mergeCell ref="G11:K11"/>
    <mergeCell ref="B12:K12"/>
    <mergeCell ref="H8:K8"/>
    <mergeCell ref="H9:K9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36"/>
  <sheetViews>
    <sheetView zoomScale="70" zoomScaleNormal="70" zoomScalePageLayoutView="0" workbookViewId="0" topLeftCell="A4">
      <selection activeCell="L15" sqref="L15"/>
    </sheetView>
  </sheetViews>
  <sheetFormatPr defaultColWidth="9.00390625" defaultRowHeight="12.75"/>
  <cols>
    <col min="1" max="1" width="0.37109375" style="181" customWidth="1"/>
    <col min="2" max="2" width="7.00390625" style="181" customWidth="1"/>
    <col min="3" max="3" width="11.375" style="181" customWidth="1"/>
    <col min="4" max="4" width="5.00390625" style="181" customWidth="1"/>
    <col min="5" max="5" width="16.875" style="181" customWidth="1"/>
    <col min="6" max="6" width="18.25390625" style="181" customWidth="1"/>
    <col min="7" max="7" width="8.625" style="181" customWidth="1"/>
    <col min="8" max="8" width="12.00390625" style="181" customWidth="1"/>
    <col min="9" max="9" width="20.00390625" style="181" customWidth="1"/>
    <col min="10" max="10" width="17.375" style="181" customWidth="1"/>
    <col min="11" max="16384" width="9.125" style="181" customWidth="1"/>
  </cols>
  <sheetData>
    <row r="1" spans="8:10" ht="27" customHeight="1">
      <c r="H1" s="581" t="s">
        <v>557</v>
      </c>
      <c r="I1" s="581"/>
      <c r="J1" s="581"/>
    </row>
    <row r="2" spans="8:10" ht="17.25" customHeight="1">
      <c r="H2" s="581" t="s">
        <v>1</v>
      </c>
      <c r="I2" s="581"/>
      <c r="J2" s="581"/>
    </row>
    <row r="3" spans="8:10" ht="22.5" customHeight="1">
      <c r="H3" s="577" t="s">
        <v>206</v>
      </c>
      <c r="I3" s="577"/>
      <c r="J3" s="577"/>
    </row>
    <row r="4" spans="8:10" ht="21.75" customHeight="1">
      <c r="H4" s="581" t="s">
        <v>626</v>
      </c>
      <c r="I4" s="581"/>
      <c r="J4" s="581"/>
    </row>
    <row r="5" ht="18.75" hidden="1"/>
    <row r="6" spans="8:10" ht="18.75" hidden="1">
      <c r="H6" s="581" t="s">
        <v>557</v>
      </c>
      <c r="I6" s="581"/>
      <c r="J6" s="581"/>
    </row>
    <row r="7" spans="8:10" ht="27" customHeight="1" hidden="1">
      <c r="H7" s="427"/>
      <c r="I7" s="427"/>
      <c r="J7" s="427"/>
    </row>
    <row r="8" spans="8:10" ht="18.75" hidden="1">
      <c r="H8" s="581" t="s">
        <v>558</v>
      </c>
      <c r="I8" s="581"/>
      <c r="J8" s="581"/>
    </row>
    <row r="9" spans="8:10" ht="18.75" hidden="1">
      <c r="H9" s="586" t="s">
        <v>474</v>
      </c>
      <c r="I9" s="586"/>
      <c r="J9" s="586"/>
    </row>
    <row r="10" spans="8:10" ht="18.75" hidden="1">
      <c r="H10" s="581" t="s">
        <v>547</v>
      </c>
      <c r="I10" s="581"/>
      <c r="J10" s="581"/>
    </row>
    <row r="11" spans="3:10" ht="66" customHeight="1">
      <c r="C11" s="551" t="s">
        <v>600</v>
      </c>
      <c r="D11" s="551"/>
      <c r="E11" s="551"/>
      <c r="F11" s="551"/>
      <c r="G11" s="551"/>
      <c r="H11" s="551"/>
      <c r="I11" s="551"/>
      <c r="J11" s="551"/>
    </row>
    <row r="12" spans="3:10" ht="18.75">
      <c r="C12" s="578"/>
      <c r="D12" s="494"/>
      <c r="E12" s="494"/>
      <c r="F12" s="494"/>
      <c r="G12" s="494"/>
      <c r="H12" s="494"/>
      <c r="I12" s="494"/>
      <c r="J12" s="494"/>
    </row>
    <row r="13" spans="4:10" ht="18.75">
      <c r="D13" s="422"/>
      <c r="E13" s="422"/>
      <c r="F13" s="422"/>
      <c r="G13" s="422"/>
      <c r="H13" s="422"/>
      <c r="I13" s="422"/>
      <c r="J13" s="422"/>
    </row>
    <row r="14" spans="4:10" ht="18.75">
      <c r="D14" s="422"/>
      <c r="E14" s="422"/>
      <c r="F14" s="422"/>
      <c r="G14" s="422"/>
      <c r="H14" s="422"/>
      <c r="I14" s="422"/>
      <c r="J14" s="422"/>
    </row>
    <row r="15" spans="2:10" ht="18.75">
      <c r="B15" s="468" t="s">
        <v>602</v>
      </c>
      <c r="C15" s="468"/>
      <c r="D15" s="468"/>
      <c r="E15" s="468"/>
      <c r="F15" s="468"/>
      <c r="G15" s="468"/>
      <c r="H15" s="468"/>
      <c r="I15" s="468"/>
      <c r="J15" s="468"/>
    </row>
    <row r="16" spans="2:10" ht="27.75" customHeight="1">
      <c r="B16" s="468"/>
      <c r="C16" s="468"/>
      <c r="D16" s="468"/>
      <c r="E16" s="468"/>
      <c r="F16" s="468"/>
      <c r="G16" s="468"/>
      <c r="H16" s="468"/>
      <c r="I16" s="468"/>
      <c r="J16" s="468"/>
    </row>
    <row r="18" spans="2:10" ht="45" customHeight="1">
      <c r="B18" s="556" t="s">
        <v>153</v>
      </c>
      <c r="C18" s="558" t="s">
        <v>90</v>
      </c>
      <c r="D18" s="600"/>
      <c r="E18" s="553" t="s">
        <v>514</v>
      </c>
      <c r="F18" s="381" t="s">
        <v>471</v>
      </c>
      <c r="G18" s="562" t="s">
        <v>511</v>
      </c>
      <c r="H18" s="563"/>
      <c r="I18" s="563"/>
      <c r="J18" s="564"/>
    </row>
    <row r="19" spans="2:14" ht="201" customHeight="1">
      <c r="B19" s="557"/>
      <c r="C19" s="601"/>
      <c r="D19" s="602"/>
      <c r="E19" s="554"/>
      <c r="F19" s="217" t="s">
        <v>601</v>
      </c>
      <c r="G19" s="562" t="s">
        <v>510</v>
      </c>
      <c r="H19" s="603"/>
      <c r="I19" s="447" t="s">
        <v>616</v>
      </c>
      <c r="J19" s="243" t="s">
        <v>91</v>
      </c>
      <c r="N19" s="423"/>
    </row>
    <row r="20" spans="2:10" ht="18.75">
      <c r="B20" s="251">
        <v>1</v>
      </c>
      <c r="C20" s="565">
        <v>2</v>
      </c>
      <c r="D20" s="566"/>
      <c r="E20" s="251">
        <v>3</v>
      </c>
      <c r="F20" s="251">
        <v>4</v>
      </c>
      <c r="G20" s="589">
        <v>5</v>
      </c>
      <c r="H20" s="590"/>
      <c r="I20" s="251">
        <v>6</v>
      </c>
      <c r="J20" s="251">
        <v>7</v>
      </c>
    </row>
    <row r="21" spans="2:10" ht="18.75">
      <c r="B21" s="252"/>
      <c r="C21" s="565" t="s">
        <v>472</v>
      </c>
      <c r="D21" s="566"/>
      <c r="E21" s="251" t="s">
        <v>472</v>
      </c>
      <c r="F21" s="251" t="s">
        <v>473</v>
      </c>
      <c r="G21" s="589" t="s">
        <v>472</v>
      </c>
      <c r="H21" s="590"/>
      <c r="I21" s="251" t="s">
        <v>472</v>
      </c>
      <c r="J21" s="251" t="s">
        <v>472</v>
      </c>
    </row>
    <row r="24" spans="2:10" ht="18" customHeight="1">
      <c r="B24" s="468" t="s">
        <v>617</v>
      </c>
      <c r="C24" s="468"/>
      <c r="D24" s="468"/>
      <c r="E24" s="468"/>
      <c r="F24" s="468"/>
      <c r="G24" s="468"/>
      <c r="H24" s="468"/>
      <c r="I24" s="468"/>
      <c r="J24" s="468"/>
    </row>
    <row r="25" spans="2:10" ht="18" customHeight="1">
      <c r="B25" s="468"/>
      <c r="C25" s="468"/>
      <c r="D25" s="468"/>
      <c r="E25" s="468"/>
      <c r="F25" s="468"/>
      <c r="G25" s="468"/>
      <c r="H25" s="468"/>
      <c r="I25" s="468"/>
      <c r="J25" s="468"/>
    </row>
    <row r="26" spans="2:10" ht="18" customHeight="1">
      <c r="B26" s="468"/>
      <c r="C26" s="468"/>
      <c r="D26" s="468"/>
      <c r="E26" s="468"/>
      <c r="F26" s="468"/>
      <c r="G26" s="468"/>
      <c r="H26" s="468"/>
      <c r="I26" s="468"/>
      <c r="J26" s="468"/>
    </row>
    <row r="28" spans="2:10" ht="12.75" customHeight="1">
      <c r="B28" s="591" t="s">
        <v>513</v>
      </c>
      <c r="C28" s="592"/>
      <c r="D28" s="592"/>
      <c r="E28" s="592"/>
      <c r="F28" s="592"/>
      <c r="G28" s="592"/>
      <c r="H28" s="593"/>
      <c r="I28" s="558" t="s">
        <v>512</v>
      </c>
      <c r="J28" s="559"/>
    </row>
    <row r="29" spans="2:10" ht="36.75" customHeight="1">
      <c r="B29" s="594"/>
      <c r="C29" s="595"/>
      <c r="D29" s="595"/>
      <c r="E29" s="595"/>
      <c r="F29" s="595"/>
      <c r="G29" s="595"/>
      <c r="H29" s="596"/>
      <c r="I29" s="560"/>
      <c r="J29" s="561"/>
    </row>
    <row r="30" spans="2:10" ht="33.75" customHeight="1">
      <c r="B30" s="597"/>
      <c r="C30" s="598"/>
      <c r="D30" s="598"/>
      <c r="E30" s="598"/>
      <c r="F30" s="598"/>
      <c r="G30" s="598"/>
      <c r="H30" s="599"/>
      <c r="I30" s="562" t="s">
        <v>601</v>
      </c>
      <c r="J30" s="564"/>
    </row>
    <row r="31" spans="2:10" ht="16.5" customHeight="1">
      <c r="B31" s="587">
        <v>1</v>
      </c>
      <c r="C31" s="588"/>
      <c r="D31" s="588"/>
      <c r="E31" s="588"/>
      <c r="F31" s="588"/>
      <c r="G31" s="588"/>
      <c r="H31" s="588"/>
      <c r="I31" s="554">
        <v>2</v>
      </c>
      <c r="J31" s="554"/>
    </row>
    <row r="32" spans="2:10" ht="36.75" customHeight="1">
      <c r="B32" s="583" t="s">
        <v>536</v>
      </c>
      <c r="C32" s="584"/>
      <c r="D32" s="584"/>
      <c r="E32" s="584"/>
      <c r="F32" s="584"/>
      <c r="G32" s="584"/>
      <c r="H32" s="585"/>
      <c r="I32" s="565">
        <v>0</v>
      </c>
      <c r="J32" s="566"/>
    </row>
    <row r="33" ht="29.25" customHeight="1"/>
    <row r="34" spans="2:12" s="10" customFormat="1" ht="18.75">
      <c r="B34" s="15" t="s">
        <v>381</v>
      </c>
      <c r="C34" s="424"/>
      <c r="D34" s="425"/>
      <c r="E34" s="380"/>
      <c r="F34" s="181"/>
      <c r="G34" s="181"/>
      <c r="H34" s="181"/>
      <c r="I34" s="181"/>
      <c r="J34" s="181"/>
      <c r="K34" s="181"/>
      <c r="L34" s="181"/>
    </row>
    <row r="35" spans="2:12" s="10" customFormat="1" ht="18.75">
      <c r="B35" s="29" t="s">
        <v>380</v>
      </c>
      <c r="C35" s="424"/>
      <c r="D35" s="425"/>
      <c r="E35" s="424"/>
      <c r="F35" s="181"/>
      <c r="G35" s="181"/>
      <c r="H35" s="181"/>
      <c r="I35" s="181"/>
      <c r="J35" s="182"/>
      <c r="K35" s="181"/>
      <c r="L35" s="182"/>
    </row>
    <row r="36" spans="2:12" ht="18.75">
      <c r="B36" s="10" t="s">
        <v>206</v>
      </c>
      <c r="C36" s="424"/>
      <c r="D36" s="426"/>
      <c r="J36" s="24" t="s">
        <v>207</v>
      </c>
      <c r="L36" s="182"/>
    </row>
  </sheetData>
  <sheetProtection/>
  <mergeCells count="28">
    <mergeCell ref="C12:J12"/>
    <mergeCell ref="G21:H21"/>
    <mergeCell ref="C18:D19"/>
    <mergeCell ref="E18:E19"/>
    <mergeCell ref="G18:J18"/>
    <mergeCell ref="G19:H19"/>
    <mergeCell ref="B15:J16"/>
    <mergeCell ref="C21:D21"/>
    <mergeCell ref="B28:H30"/>
    <mergeCell ref="I28:J29"/>
    <mergeCell ref="H1:J1"/>
    <mergeCell ref="H2:J2"/>
    <mergeCell ref="H3:J3"/>
    <mergeCell ref="H4:J4"/>
    <mergeCell ref="H6:J6"/>
    <mergeCell ref="B24:J26"/>
    <mergeCell ref="H8:J8"/>
    <mergeCell ref="I30:J30"/>
    <mergeCell ref="B32:H32"/>
    <mergeCell ref="I32:J32"/>
    <mergeCell ref="H9:J9"/>
    <mergeCell ref="H10:J10"/>
    <mergeCell ref="C11:J11"/>
    <mergeCell ref="B31:H31"/>
    <mergeCell ref="I31:J31"/>
    <mergeCell ref="C20:D20"/>
    <mergeCell ref="G20:H20"/>
    <mergeCell ref="B18:B19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68"/>
  <sheetViews>
    <sheetView view="pageBreakPreview" zoomScale="66" zoomScaleSheetLayoutView="66" workbookViewId="0" topLeftCell="A1">
      <selection activeCell="B4" sqref="B4:C4"/>
    </sheetView>
  </sheetViews>
  <sheetFormatPr defaultColWidth="9.00390625" defaultRowHeight="12.75"/>
  <cols>
    <col min="1" max="1" width="30.75390625" style="55" customWidth="1"/>
    <col min="2" max="2" width="63.125" style="20" customWidth="1"/>
    <col min="3" max="3" width="18.125" style="26" customWidth="1"/>
    <col min="4" max="4" width="6.375" style="55" customWidth="1"/>
    <col min="5" max="5" width="12.375" style="55" customWidth="1"/>
    <col min="6" max="6" width="19.625" style="55" customWidth="1"/>
    <col min="7" max="16384" width="9.125" style="55" customWidth="1"/>
  </cols>
  <sheetData>
    <row r="1" spans="2:3" ht="29.25" customHeight="1">
      <c r="B1" s="482" t="s">
        <v>488</v>
      </c>
      <c r="C1" s="482"/>
    </row>
    <row r="2" spans="2:3" ht="18.75" customHeight="1">
      <c r="B2" s="464" t="s">
        <v>390</v>
      </c>
      <c r="C2" s="465"/>
    </row>
    <row r="3" spans="2:3" ht="18" customHeight="1">
      <c r="B3" s="483" t="s">
        <v>391</v>
      </c>
      <c r="C3" s="465"/>
    </row>
    <row r="4" spans="2:3" ht="21" customHeight="1">
      <c r="B4" s="483" t="s">
        <v>638</v>
      </c>
      <c r="C4" s="465"/>
    </row>
    <row r="5" ht="35.25" customHeight="1" hidden="1"/>
    <row r="6" ht="22.5" customHeight="1" hidden="1"/>
    <row r="7" spans="2:3" ht="24" customHeight="1" hidden="1">
      <c r="B7" s="42" t="s">
        <v>524</v>
      </c>
      <c r="C7" s="259"/>
    </row>
    <row r="8" spans="2:3" ht="18" customHeight="1" hidden="1">
      <c r="B8" s="464" t="s">
        <v>104</v>
      </c>
      <c r="C8" s="465"/>
    </row>
    <row r="9" spans="2:3" ht="18" customHeight="1" hidden="1">
      <c r="B9" s="464" t="s">
        <v>105</v>
      </c>
      <c r="C9" s="465"/>
    </row>
    <row r="10" spans="2:3" ht="18" customHeight="1" hidden="1">
      <c r="B10" s="464" t="s">
        <v>416</v>
      </c>
      <c r="C10" s="465"/>
    </row>
    <row r="11" spans="2:3" ht="18.75" hidden="1">
      <c r="B11" s="483" t="s">
        <v>388</v>
      </c>
      <c r="C11" s="465"/>
    </row>
    <row r="12" spans="2:3" ht="28.5" customHeight="1" hidden="1">
      <c r="B12" s="115"/>
      <c r="C12" s="258"/>
    </row>
    <row r="13" spans="2:3" ht="21.75" customHeight="1" hidden="1">
      <c r="B13" s="115"/>
      <c r="C13" s="258"/>
    </row>
    <row r="14" spans="2:3" ht="36" customHeight="1">
      <c r="B14" s="485" t="s">
        <v>629</v>
      </c>
      <c r="C14" s="485"/>
    </row>
    <row r="15" spans="2:3" ht="21" customHeight="1">
      <c r="B15" s="483" t="s">
        <v>424</v>
      </c>
      <c r="C15" s="483"/>
    </row>
    <row r="16" spans="2:3" ht="21.75" customHeight="1">
      <c r="B16" s="483" t="s">
        <v>425</v>
      </c>
      <c r="C16" s="483"/>
    </row>
    <row r="17" spans="2:3" ht="24" customHeight="1">
      <c r="B17" s="483" t="s">
        <v>630</v>
      </c>
      <c r="C17" s="483"/>
    </row>
    <row r="18" spans="2:3" ht="12.75" customHeight="1">
      <c r="B18" s="54"/>
      <c r="C18" s="25"/>
    </row>
    <row r="19" spans="1:3" ht="62.25" customHeight="1">
      <c r="A19" s="484" t="s">
        <v>592</v>
      </c>
      <c r="B19" s="484"/>
      <c r="C19" s="484"/>
    </row>
    <row r="20" ht="10.5" customHeight="1"/>
    <row r="21" ht="18.75">
      <c r="C21" s="25" t="s">
        <v>199</v>
      </c>
    </row>
    <row r="22" spans="1:3" ht="43.5" customHeight="1">
      <c r="A22" s="68" t="s">
        <v>170</v>
      </c>
      <c r="B22" s="69" t="s">
        <v>44</v>
      </c>
      <c r="C22" s="70" t="s">
        <v>138</v>
      </c>
    </row>
    <row r="23" spans="1:3" ht="18.75">
      <c r="A23" s="71">
        <v>1</v>
      </c>
      <c r="B23" s="72">
        <v>2</v>
      </c>
      <c r="C23" s="72">
        <v>3</v>
      </c>
    </row>
    <row r="24" spans="1:3" ht="40.5" customHeight="1">
      <c r="A24" s="223" t="s">
        <v>51</v>
      </c>
      <c r="B24" s="224" t="s">
        <v>52</v>
      </c>
      <c r="C24" s="225">
        <f>C25</f>
        <v>140821.6</v>
      </c>
    </row>
    <row r="25" spans="1:4" ht="61.5" customHeight="1">
      <c r="A25" s="226" t="s">
        <v>53</v>
      </c>
      <c r="B25" s="227" t="s">
        <v>54</v>
      </c>
      <c r="C25" s="225">
        <f>C26+C36+C41+C49+C32</f>
        <v>140821.6</v>
      </c>
      <c r="D25" s="64"/>
    </row>
    <row r="26" spans="1:3" s="65" customFormat="1" ht="56.25" customHeight="1">
      <c r="A26" s="173" t="s">
        <v>405</v>
      </c>
      <c r="B26" s="227" t="s">
        <v>346</v>
      </c>
      <c r="C26" s="228">
        <f>C27+C30</f>
        <v>8426.9</v>
      </c>
    </row>
    <row r="27" spans="1:3" s="65" customFormat="1" ht="40.5" customHeight="1">
      <c r="A27" s="173" t="s">
        <v>408</v>
      </c>
      <c r="B27" s="200" t="s">
        <v>455</v>
      </c>
      <c r="C27" s="228">
        <f>C28</f>
        <v>7653.1</v>
      </c>
    </row>
    <row r="28" spans="1:5" s="65" customFormat="1" ht="72.75" customHeight="1">
      <c r="A28" s="173" t="s">
        <v>400</v>
      </c>
      <c r="B28" s="201" t="s">
        <v>605</v>
      </c>
      <c r="C28" s="138">
        <v>7653.1</v>
      </c>
      <c r="D28" s="104"/>
      <c r="E28" s="104"/>
    </row>
    <row r="29" spans="1:5" s="65" customFormat="1" ht="67.5" customHeight="1">
      <c r="A29" s="173" t="s">
        <v>454</v>
      </c>
      <c r="B29" s="174" t="s">
        <v>504</v>
      </c>
      <c r="C29" s="138">
        <f>C30</f>
        <v>773.8</v>
      </c>
      <c r="D29" s="104"/>
      <c r="E29" s="104"/>
    </row>
    <row r="30" spans="1:5" s="65" customFormat="1" ht="66" customHeight="1">
      <c r="A30" s="173" t="s">
        <v>452</v>
      </c>
      <c r="B30" s="174" t="s">
        <v>505</v>
      </c>
      <c r="C30" s="138">
        <v>773.8</v>
      </c>
      <c r="D30" s="104"/>
      <c r="E30" s="104"/>
    </row>
    <row r="31" spans="1:5" s="65" customFormat="1" ht="42" customHeight="1">
      <c r="A31" s="173" t="s">
        <v>423</v>
      </c>
      <c r="B31" s="174" t="s">
        <v>428</v>
      </c>
      <c r="C31" s="138">
        <f>C36+C32</f>
        <v>113459.1</v>
      </c>
      <c r="D31" s="104"/>
      <c r="E31" s="104"/>
    </row>
    <row r="32" spans="1:5" s="65" customFormat="1" ht="58.5" customHeight="1">
      <c r="A32" s="173" t="s">
        <v>446</v>
      </c>
      <c r="B32" s="174" t="s">
        <v>450</v>
      </c>
      <c r="C32" s="138">
        <f>'прил 1 (доходы)'!C39</f>
        <v>113459.1</v>
      </c>
      <c r="D32" s="104"/>
      <c r="E32" s="104"/>
    </row>
    <row r="33" spans="1:5" s="65" customFormat="1" ht="63.75" customHeight="1">
      <c r="A33" s="173" t="s">
        <v>439</v>
      </c>
      <c r="B33" s="174" t="s">
        <v>451</v>
      </c>
      <c r="C33" s="138">
        <f>C34</f>
        <v>113459.1</v>
      </c>
      <c r="D33" s="104"/>
      <c r="E33" s="104"/>
    </row>
    <row r="34" spans="1:5" s="65" customFormat="1" ht="66" customHeight="1">
      <c r="A34" s="173" t="s">
        <v>58</v>
      </c>
      <c r="B34" s="163" t="s">
        <v>606</v>
      </c>
      <c r="C34" s="138">
        <f>'прил 1 (доходы)'!C39</f>
        <v>113459.1</v>
      </c>
      <c r="D34" s="104"/>
      <c r="E34" s="104"/>
    </row>
    <row r="35" spans="1:5" s="65" customFormat="1" ht="90" customHeight="1" hidden="1">
      <c r="A35" s="173" t="s">
        <v>517</v>
      </c>
      <c r="B35" s="174" t="s">
        <v>518</v>
      </c>
      <c r="C35" s="138">
        <f>C36</f>
        <v>0</v>
      </c>
      <c r="D35" s="104"/>
      <c r="E35" s="104"/>
    </row>
    <row r="36" spans="1:5" s="65" customFormat="1" ht="84" customHeight="1" hidden="1">
      <c r="A36" s="173" t="s">
        <v>515</v>
      </c>
      <c r="B36" s="174" t="s">
        <v>516</v>
      </c>
      <c r="C36" s="138">
        <f>C37+C38+C39</f>
        <v>0</v>
      </c>
      <c r="D36" s="104"/>
      <c r="E36" s="104"/>
    </row>
    <row r="37" spans="1:5" s="65" customFormat="1" ht="88.5" customHeight="1" hidden="1">
      <c r="A37" s="175" t="s">
        <v>58</v>
      </c>
      <c r="B37" s="229" t="s">
        <v>532</v>
      </c>
      <c r="C37" s="138">
        <v>0</v>
      </c>
      <c r="D37" s="104"/>
      <c r="E37" s="104"/>
    </row>
    <row r="38" spans="1:5" s="65" customFormat="1" ht="87.75" customHeight="1" hidden="1">
      <c r="A38" s="171"/>
      <c r="B38" s="163" t="s">
        <v>447</v>
      </c>
      <c r="C38" s="138"/>
      <c r="D38" s="104"/>
      <c r="E38" s="104"/>
    </row>
    <row r="39" spans="1:3" s="65" customFormat="1" ht="24" customHeight="1" hidden="1">
      <c r="A39" s="172"/>
      <c r="B39" s="163" t="s">
        <v>436</v>
      </c>
      <c r="C39" s="138"/>
    </row>
    <row r="40" spans="1:3" s="65" customFormat="1" ht="23.25" customHeight="1">
      <c r="A40" s="322">
        <v>1</v>
      </c>
      <c r="B40" s="323">
        <v>2</v>
      </c>
      <c r="C40" s="324">
        <v>3</v>
      </c>
    </row>
    <row r="41" spans="1:3" s="65" customFormat="1" ht="46.5" customHeight="1">
      <c r="A41" s="173" t="s">
        <v>406</v>
      </c>
      <c r="B41" s="230" t="s">
        <v>347</v>
      </c>
      <c r="C41" s="225">
        <f>C43+C46</f>
        <v>300.40000000000003</v>
      </c>
    </row>
    <row r="42" spans="1:3" s="65" customFormat="1" ht="22.5" customHeight="1" hidden="1">
      <c r="A42" s="173">
        <v>1</v>
      </c>
      <c r="B42" s="230">
        <v>2</v>
      </c>
      <c r="C42" s="225">
        <v>3</v>
      </c>
    </row>
    <row r="43" spans="1:3" s="65" customFormat="1" ht="68.25" customHeight="1">
      <c r="A43" s="231" t="s">
        <v>409</v>
      </c>
      <c r="B43" s="200" t="s">
        <v>608</v>
      </c>
      <c r="C43" s="135">
        <f>C44</f>
        <v>3.8</v>
      </c>
    </row>
    <row r="44" spans="1:3" s="65" customFormat="1" ht="54.75" customHeight="1">
      <c r="A44" s="232" t="s">
        <v>401</v>
      </c>
      <c r="B44" s="233" t="s">
        <v>233</v>
      </c>
      <c r="C44" s="135">
        <f>C45</f>
        <v>3.8</v>
      </c>
    </row>
    <row r="45" spans="1:3" s="65" customFormat="1" ht="83.25" customHeight="1">
      <c r="A45" s="234" t="s">
        <v>58</v>
      </c>
      <c r="B45" s="235" t="s">
        <v>607</v>
      </c>
      <c r="C45" s="236">
        <v>3.8</v>
      </c>
    </row>
    <row r="46" spans="1:3" ht="67.5" customHeight="1">
      <c r="A46" s="231" t="s">
        <v>410</v>
      </c>
      <c r="B46" s="237" t="s">
        <v>526</v>
      </c>
      <c r="C46" s="138">
        <f>C47</f>
        <v>296.6</v>
      </c>
    </row>
    <row r="47" spans="1:3" ht="80.25" customHeight="1">
      <c r="A47" s="231" t="s">
        <v>402</v>
      </c>
      <c r="B47" s="201" t="s">
        <v>527</v>
      </c>
      <c r="C47" s="138">
        <f>C48</f>
        <v>296.6</v>
      </c>
    </row>
    <row r="48" spans="1:3" ht="99.75" customHeight="1">
      <c r="A48" s="196" t="s">
        <v>58</v>
      </c>
      <c r="B48" s="382" t="s">
        <v>609</v>
      </c>
      <c r="C48" s="238">
        <v>296.6</v>
      </c>
    </row>
    <row r="49" spans="1:3" ht="26.25" customHeight="1">
      <c r="A49" s="173" t="s">
        <v>407</v>
      </c>
      <c r="B49" s="160" t="s">
        <v>322</v>
      </c>
      <c r="C49" s="460">
        <f>C50+C55</f>
        <v>18635.2</v>
      </c>
    </row>
    <row r="50" spans="1:3" ht="77.25" customHeight="1" hidden="1">
      <c r="A50" s="173" t="s">
        <v>411</v>
      </c>
      <c r="B50" s="160" t="s">
        <v>334</v>
      </c>
      <c r="C50" s="239">
        <f>C51</f>
        <v>0</v>
      </c>
    </row>
    <row r="51" spans="1:3" ht="94.5" customHeight="1" hidden="1">
      <c r="A51" s="240" t="s">
        <v>403</v>
      </c>
      <c r="B51" s="160" t="s">
        <v>333</v>
      </c>
      <c r="C51" s="239">
        <f>C52+C53</f>
        <v>0</v>
      </c>
    </row>
    <row r="52" spans="1:3" ht="109.5" customHeight="1" hidden="1">
      <c r="A52" s="486" t="s">
        <v>58</v>
      </c>
      <c r="B52" s="235" t="s">
        <v>383</v>
      </c>
      <c r="C52" s="241"/>
    </row>
    <row r="53" spans="1:4" ht="132.75" customHeight="1" hidden="1">
      <c r="A53" s="487"/>
      <c r="B53" s="235" t="s">
        <v>415</v>
      </c>
      <c r="C53" s="242"/>
      <c r="D53" s="155"/>
    </row>
    <row r="54" spans="1:4" ht="55.5" customHeight="1">
      <c r="A54" s="243" t="s">
        <v>448</v>
      </c>
      <c r="B54" s="160" t="s">
        <v>449</v>
      </c>
      <c r="C54" s="244">
        <f>C55</f>
        <v>18635.2</v>
      </c>
      <c r="D54" s="155"/>
    </row>
    <row r="55" spans="1:3" ht="37.5">
      <c r="A55" s="245" t="s">
        <v>404</v>
      </c>
      <c r="B55" s="165" t="s">
        <v>414</v>
      </c>
      <c r="C55" s="246">
        <f>C56+C57+C58+C59+C60</f>
        <v>18635.2</v>
      </c>
    </row>
    <row r="56" spans="1:4" ht="167.25" customHeight="1">
      <c r="A56" s="257" t="s">
        <v>58</v>
      </c>
      <c r="B56" s="463" t="s">
        <v>627</v>
      </c>
      <c r="C56" s="383">
        <f>'прил 1 (доходы)'!C42</f>
        <v>18635.2</v>
      </c>
      <c r="D56" s="155"/>
    </row>
    <row r="57" spans="1:4" ht="57.75" customHeight="1" hidden="1">
      <c r="A57" s="255"/>
      <c r="B57" s="166" t="s">
        <v>572</v>
      </c>
      <c r="C57" s="384">
        <v>0</v>
      </c>
      <c r="D57" s="155"/>
    </row>
    <row r="58" spans="1:4" ht="67.5" customHeight="1" hidden="1">
      <c r="A58" s="255"/>
      <c r="B58" s="166" t="s">
        <v>490</v>
      </c>
      <c r="C58" s="384">
        <f>'прил 1 (доходы)'!C46</f>
        <v>0</v>
      </c>
      <c r="D58" s="155"/>
    </row>
    <row r="59" spans="1:4" ht="68.25" customHeight="1" hidden="1">
      <c r="A59" s="255"/>
      <c r="B59" s="166" t="s">
        <v>573</v>
      </c>
      <c r="C59" s="384">
        <v>0</v>
      </c>
      <c r="D59" s="155"/>
    </row>
    <row r="60" spans="1:4" ht="18" customHeight="1" hidden="1">
      <c r="A60" s="256"/>
      <c r="B60" s="166" t="s">
        <v>493</v>
      </c>
      <c r="C60" s="384">
        <f>'прил 1 (доходы)'!C48</f>
        <v>0</v>
      </c>
      <c r="D60" s="155"/>
    </row>
    <row r="61" ht="18" customHeight="1">
      <c r="C61" s="385"/>
    </row>
    <row r="62" spans="1:3" s="10" customFormat="1" ht="18.75">
      <c r="A62" s="15" t="s">
        <v>381</v>
      </c>
      <c r="B62" s="20"/>
      <c r="C62" s="26"/>
    </row>
    <row r="63" spans="1:3" s="10" customFormat="1" ht="38.25" customHeight="1">
      <c r="A63" s="488" t="s">
        <v>604</v>
      </c>
      <c r="B63" s="488"/>
      <c r="C63" s="24" t="s">
        <v>207</v>
      </c>
    </row>
    <row r="64" spans="2:3" s="10" customFormat="1" ht="18.75">
      <c r="B64" s="9"/>
      <c r="C64" s="24"/>
    </row>
    <row r="66" spans="4:9" ht="18.75">
      <c r="D66" s="15"/>
      <c r="E66" s="10"/>
      <c r="F66" s="10"/>
      <c r="G66" s="10"/>
      <c r="H66" s="66"/>
      <c r="I66" s="10"/>
    </row>
    <row r="67" spans="2:8" ht="18.75">
      <c r="B67" s="54"/>
      <c r="C67" s="67"/>
      <c r="D67" s="15"/>
      <c r="E67" s="10"/>
      <c r="F67" s="10"/>
      <c r="G67" s="10"/>
      <c r="H67" s="10"/>
    </row>
    <row r="68" spans="2:3" ht="18.75">
      <c r="B68" s="54"/>
      <c r="C68" s="67"/>
    </row>
  </sheetData>
  <sheetProtection/>
  <mergeCells count="15">
    <mergeCell ref="B15:C15"/>
    <mergeCell ref="B16:C16"/>
    <mergeCell ref="B14:C14"/>
    <mergeCell ref="A52:A53"/>
    <mergeCell ref="A63:B63"/>
    <mergeCell ref="B1:C1"/>
    <mergeCell ref="B2:C2"/>
    <mergeCell ref="B3:C3"/>
    <mergeCell ref="B4:C4"/>
    <mergeCell ref="B8:C8"/>
    <mergeCell ref="A19:C19"/>
    <mergeCell ref="B10:C10"/>
    <mergeCell ref="B11:C11"/>
    <mergeCell ref="B9:C9"/>
    <mergeCell ref="B17:C17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7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view="pageBreakPreview" zoomScale="77" zoomScaleSheetLayoutView="77" zoomScalePageLayoutView="0" workbookViewId="0" topLeftCell="A4">
      <selection activeCell="B4" sqref="B4:E4"/>
    </sheetView>
  </sheetViews>
  <sheetFormatPr defaultColWidth="9.00390625" defaultRowHeight="12.75"/>
  <cols>
    <col min="1" max="1" width="7.875" style="17" customWidth="1"/>
    <col min="2" max="2" width="76.25390625" style="17" customWidth="1"/>
    <col min="3" max="3" width="6.125" style="17" customWidth="1"/>
    <col min="4" max="4" width="5.125" style="17" customWidth="1"/>
    <col min="5" max="5" width="19.00390625" style="30" customWidth="1"/>
    <col min="6" max="6" width="8.125" style="17" customWidth="1"/>
    <col min="7" max="7" width="21.25390625" style="17" customWidth="1"/>
    <col min="8" max="16384" width="9.125" style="17" customWidth="1"/>
  </cols>
  <sheetData>
    <row r="1" spans="2:5" ht="29.25" customHeight="1">
      <c r="B1" s="490" t="s">
        <v>537</v>
      </c>
      <c r="C1" s="490"/>
      <c r="D1" s="490"/>
      <c r="E1" s="469"/>
    </row>
    <row r="2" spans="2:5" ht="21.75" customHeight="1">
      <c r="B2" s="464" t="s">
        <v>538</v>
      </c>
      <c r="C2" s="464"/>
      <c r="D2" s="464"/>
      <c r="E2" s="465"/>
    </row>
    <row r="3" spans="2:5" ht="20.25" customHeight="1">
      <c r="B3" s="489" t="s">
        <v>539</v>
      </c>
      <c r="C3" s="489"/>
      <c r="D3" s="489"/>
      <c r="E3" s="465"/>
    </row>
    <row r="4" spans="2:5" ht="18" customHeight="1">
      <c r="B4" s="489" t="s">
        <v>639</v>
      </c>
      <c r="C4" s="489"/>
      <c r="D4" s="489"/>
      <c r="E4" s="489"/>
    </row>
    <row r="5" spans="2:5" ht="9.75" customHeight="1" hidden="1">
      <c r="B5" s="11"/>
      <c r="C5" s="11"/>
      <c r="D5" s="11"/>
      <c r="E5" s="43"/>
    </row>
    <row r="6" spans="2:5" ht="17.25" customHeight="1" hidden="1">
      <c r="B6" s="11"/>
      <c r="C6" s="11"/>
      <c r="D6" s="11"/>
      <c r="E6" s="43"/>
    </row>
    <row r="7" spans="2:5" ht="19.5" customHeight="1">
      <c r="B7" s="11"/>
      <c r="C7" s="11"/>
      <c r="D7" s="11"/>
      <c r="E7" s="43"/>
    </row>
    <row r="8" spans="2:5" ht="16.5" customHeight="1">
      <c r="B8" s="490" t="s">
        <v>537</v>
      </c>
      <c r="C8" s="490"/>
      <c r="D8" s="490"/>
      <c r="E8" s="469"/>
    </row>
    <row r="9" spans="2:5" ht="21.75" customHeight="1">
      <c r="B9" s="464" t="s">
        <v>538</v>
      </c>
      <c r="C9" s="464"/>
      <c r="D9" s="464"/>
      <c r="E9" s="465"/>
    </row>
    <row r="10" spans="2:5" ht="22.5" customHeight="1">
      <c r="B10" s="489" t="s">
        <v>539</v>
      </c>
      <c r="C10" s="489"/>
      <c r="D10" s="489"/>
      <c r="E10" s="465"/>
    </row>
    <row r="11" spans="1:5" ht="22.5" customHeight="1">
      <c r="A11" s="11"/>
      <c r="B11" s="489" t="s">
        <v>631</v>
      </c>
      <c r="C11" s="489"/>
      <c r="D11" s="489"/>
      <c r="E11" s="465"/>
    </row>
    <row r="12" spans="1:5" ht="18.75">
      <c r="A12" s="11"/>
      <c r="B12" s="117"/>
      <c r="C12" s="117"/>
      <c r="D12" s="117"/>
      <c r="E12" s="258"/>
    </row>
    <row r="13" spans="1:5" ht="18.75">
      <c r="A13" s="11"/>
      <c r="B13" s="11"/>
      <c r="C13" s="11"/>
      <c r="D13" s="11"/>
      <c r="E13" s="43"/>
    </row>
    <row r="14" spans="1:5" ht="23.25" customHeight="1">
      <c r="A14" s="493" t="s">
        <v>315</v>
      </c>
      <c r="B14" s="494"/>
      <c r="C14" s="494"/>
      <c r="D14" s="494"/>
      <c r="E14" s="494"/>
    </row>
    <row r="15" spans="1:5" ht="20.25" customHeight="1">
      <c r="A15" s="491" t="s">
        <v>591</v>
      </c>
      <c r="B15" s="492"/>
      <c r="C15" s="492"/>
      <c r="D15" s="492"/>
      <c r="E15" s="492"/>
    </row>
    <row r="16" spans="1:5" ht="18.75" customHeight="1">
      <c r="A16" s="118"/>
      <c r="B16" s="386"/>
      <c r="C16" s="386"/>
      <c r="D16" s="386"/>
      <c r="E16" s="386"/>
    </row>
    <row r="17" spans="1:5" ht="15.75" customHeight="1">
      <c r="A17" s="11"/>
      <c r="E17" s="17"/>
    </row>
    <row r="18" ht="18.75">
      <c r="E18" s="25" t="s">
        <v>199</v>
      </c>
    </row>
    <row r="19" spans="1:5" ht="27" customHeight="1">
      <c r="A19" s="28" t="s">
        <v>153</v>
      </c>
      <c r="B19" s="28" t="s">
        <v>176</v>
      </c>
      <c r="C19" s="28" t="s">
        <v>101</v>
      </c>
      <c r="D19" s="28" t="s">
        <v>148</v>
      </c>
      <c r="E19" s="39" t="s">
        <v>138</v>
      </c>
    </row>
    <row r="20" spans="1:5" ht="18.75">
      <c r="A20" s="251">
        <v>1</v>
      </c>
      <c r="B20" s="251">
        <v>2</v>
      </c>
      <c r="C20" s="251">
        <v>3</v>
      </c>
      <c r="D20" s="251">
        <v>4</v>
      </c>
      <c r="E20" s="162">
        <v>5</v>
      </c>
    </row>
    <row r="21" spans="1:7" s="19" customFormat="1" ht="19.5" customHeight="1">
      <c r="A21" s="18"/>
      <c r="B21" s="387" t="s">
        <v>187</v>
      </c>
      <c r="C21" s="387"/>
      <c r="D21" s="387"/>
      <c r="E21" s="388">
        <f>E23+E30+E32+E35+E39+E44+E47+E50</f>
        <v>147989.80000000002</v>
      </c>
      <c r="G21" s="33"/>
    </row>
    <row r="22" spans="1:5" ht="15.75" customHeight="1">
      <c r="A22" s="18"/>
      <c r="B22" s="389" t="s">
        <v>188</v>
      </c>
      <c r="C22" s="389"/>
      <c r="D22" s="389"/>
      <c r="E22" s="146"/>
    </row>
    <row r="23" spans="1:7" ht="19.5" customHeight="1">
      <c r="A23" s="16">
        <v>1</v>
      </c>
      <c r="B23" s="390" t="s">
        <v>169</v>
      </c>
      <c r="C23" s="391" t="s">
        <v>150</v>
      </c>
      <c r="D23" s="391" t="s">
        <v>102</v>
      </c>
      <c r="E23" s="392">
        <f>E24+E25+E26+E28+E29+E27</f>
        <v>5981.8</v>
      </c>
      <c r="G23" s="30"/>
    </row>
    <row r="24" spans="1:5" ht="37.5" customHeight="1">
      <c r="A24" s="18"/>
      <c r="B24" s="144" t="s">
        <v>135</v>
      </c>
      <c r="C24" s="145" t="s">
        <v>150</v>
      </c>
      <c r="D24" s="145" t="s">
        <v>151</v>
      </c>
      <c r="E24" s="146">
        <f>'прил 5 (ведомст.)'!J29</f>
        <v>891.5</v>
      </c>
    </row>
    <row r="25" spans="1:5" ht="57.75" customHeight="1">
      <c r="A25" s="18"/>
      <c r="B25" s="144" t="s">
        <v>192</v>
      </c>
      <c r="C25" s="145" t="s">
        <v>150</v>
      </c>
      <c r="D25" s="145" t="s">
        <v>154</v>
      </c>
      <c r="E25" s="146">
        <f>'прил 5 (ведомст.)'!J35</f>
        <v>4509.2</v>
      </c>
    </row>
    <row r="26" spans="1:5" ht="37.5" customHeight="1">
      <c r="A26" s="18"/>
      <c r="B26" s="144" t="s">
        <v>155</v>
      </c>
      <c r="C26" s="145" t="s">
        <v>150</v>
      </c>
      <c r="D26" s="145" t="s">
        <v>143</v>
      </c>
      <c r="E26" s="146">
        <f>'прил 5 (ведомст.)'!J21+'прил 5 (ведомст.)'!J46</f>
        <v>72.1</v>
      </c>
    </row>
    <row r="27" spans="1:5" ht="21.75" customHeight="1" hidden="1">
      <c r="A27" s="18"/>
      <c r="B27" s="247" t="s">
        <v>14</v>
      </c>
      <c r="C27" s="145" t="s">
        <v>150</v>
      </c>
      <c r="D27" s="145" t="s">
        <v>9</v>
      </c>
      <c r="E27" s="146">
        <f>'прил 5 (ведомст.)'!J53</f>
        <v>0</v>
      </c>
    </row>
    <row r="28" spans="1:5" ht="21" customHeight="1">
      <c r="A28" s="18"/>
      <c r="B28" s="144" t="s">
        <v>183</v>
      </c>
      <c r="C28" s="145" t="s">
        <v>150</v>
      </c>
      <c r="D28" s="145" t="s">
        <v>144</v>
      </c>
      <c r="E28" s="146">
        <f>'прил 5 (ведомст.)'!J59</f>
        <v>30</v>
      </c>
    </row>
    <row r="29" spans="1:5" ht="18.75">
      <c r="A29" s="18"/>
      <c r="B29" s="144" t="s">
        <v>184</v>
      </c>
      <c r="C29" s="145" t="s">
        <v>150</v>
      </c>
      <c r="D29" s="145" t="s">
        <v>159</v>
      </c>
      <c r="E29" s="146">
        <f>'прил 5 (ведомст.)'!J65</f>
        <v>479</v>
      </c>
    </row>
    <row r="30" spans="1:5" s="19" customFormat="1" ht="18.75" customHeight="1">
      <c r="A30" s="31">
        <v>2</v>
      </c>
      <c r="B30" s="393" t="s">
        <v>179</v>
      </c>
      <c r="C30" s="394" t="s">
        <v>151</v>
      </c>
      <c r="D30" s="394" t="s">
        <v>102</v>
      </c>
      <c r="E30" s="392">
        <f>E31</f>
        <v>296.6</v>
      </c>
    </row>
    <row r="31" spans="1:5" s="19" customFormat="1" ht="19.5" customHeight="1">
      <c r="A31" s="31"/>
      <c r="B31" s="144" t="s">
        <v>180</v>
      </c>
      <c r="C31" s="145" t="s">
        <v>151</v>
      </c>
      <c r="D31" s="145" t="s">
        <v>152</v>
      </c>
      <c r="E31" s="146">
        <f>'прил 5 (ведомст.)'!J94</f>
        <v>296.6</v>
      </c>
    </row>
    <row r="32" spans="1:7" s="19" customFormat="1" ht="38.25" customHeight="1">
      <c r="A32" s="94">
        <v>3</v>
      </c>
      <c r="B32" s="390" t="s">
        <v>185</v>
      </c>
      <c r="C32" s="391" t="s">
        <v>152</v>
      </c>
      <c r="D32" s="391" t="s">
        <v>102</v>
      </c>
      <c r="E32" s="392">
        <f>E33+E34</f>
        <v>40</v>
      </c>
      <c r="G32" s="169"/>
    </row>
    <row r="33" spans="1:5" ht="37.5" customHeight="1" hidden="1">
      <c r="A33" s="16"/>
      <c r="B33" s="144" t="s">
        <v>175</v>
      </c>
      <c r="C33" s="145" t="s">
        <v>152</v>
      </c>
      <c r="D33" s="145" t="s">
        <v>146</v>
      </c>
      <c r="E33" s="146">
        <f>'прил 5 (ведомст.)'!J102</f>
        <v>0</v>
      </c>
    </row>
    <row r="34" spans="1:5" ht="37.5" customHeight="1">
      <c r="A34" s="18"/>
      <c r="B34" s="144" t="s">
        <v>496</v>
      </c>
      <c r="C34" s="145" t="s">
        <v>152</v>
      </c>
      <c r="D34" s="145" t="s">
        <v>142</v>
      </c>
      <c r="E34" s="146">
        <f>'прил 5 (ведомст.)'!J112</f>
        <v>40</v>
      </c>
    </row>
    <row r="35" spans="1:5" ht="18.75" customHeight="1">
      <c r="A35" s="16">
        <v>4</v>
      </c>
      <c r="B35" s="390" t="s">
        <v>186</v>
      </c>
      <c r="C35" s="391" t="s">
        <v>154</v>
      </c>
      <c r="D35" s="391" t="s">
        <v>102</v>
      </c>
      <c r="E35" s="392">
        <f>E36+E38</f>
        <v>135332.7</v>
      </c>
    </row>
    <row r="36" spans="1:7" ht="18.75" customHeight="1">
      <c r="A36" s="16"/>
      <c r="B36" s="144" t="s">
        <v>160</v>
      </c>
      <c r="C36" s="145" t="s">
        <v>154</v>
      </c>
      <c r="D36" s="145" t="s">
        <v>146</v>
      </c>
      <c r="E36" s="146">
        <f>'прил 5 (ведомст.)'!J136</f>
        <v>135312.7</v>
      </c>
      <c r="G36" s="45"/>
    </row>
    <row r="37" spans="1:7" ht="38.25" customHeight="1" hidden="1">
      <c r="A37" s="16"/>
      <c r="B37" s="144" t="s">
        <v>421</v>
      </c>
      <c r="C37" s="145" t="s">
        <v>154</v>
      </c>
      <c r="D37" s="145" t="s">
        <v>146</v>
      </c>
      <c r="E37" s="146"/>
      <c r="G37" s="45"/>
    </row>
    <row r="38" spans="1:5" ht="21" customHeight="1">
      <c r="A38" s="18"/>
      <c r="B38" s="144" t="s">
        <v>134</v>
      </c>
      <c r="C38" s="145" t="s">
        <v>154</v>
      </c>
      <c r="D38" s="145" t="s">
        <v>140</v>
      </c>
      <c r="E38" s="146">
        <f>'прил 5 (ведомст.)'!J154</f>
        <v>20</v>
      </c>
    </row>
    <row r="39" spans="1:5" ht="18.75" customHeight="1">
      <c r="A39" s="31">
        <v>5</v>
      </c>
      <c r="B39" s="390" t="s">
        <v>137</v>
      </c>
      <c r="C39" s="391" t="s">
        <v>141</v>
      </c>
      <c r="D39" s="391" t="s">
        <v>102</v>
      </c>
      <c r="E39" s="392">
        <f>E41+E42+E43+E40</f>
        <v>200</v>
      </c>
    </row>
    <row r="40" spans="1:5" ht="18.75" hidden="1">
      <c r="A40" s="31"/>
      <c r="B40" s="139" t="s">
        <v>349</v>
      </c>
      <c r="C40" s="395" t="s">
        <v>141</v>
      </c>
      <c r="D40" s="395" t="s">
        <v>150</v>
      </c>
      <c r="E40" s="392">
        <f>'прил 5 (ведомст.)'!J172</f>
        <v>0</v>
      </c>
    </row>
    <row r="41" spans="1:5" ht="23.25" customHeight="1" hidden="1">
      <c r="A41" s="31"/>
      <c r="B41" s="396" t="s">
        <v>230</v>
      </c>
      <c r="C41" s="395" t="s">
        <v>141</v>
      </c>
      <c r="D41" s="395" t="s">
        <v>151</v>
      </c>
      <c r="E41" s="397">
        <f>'прил 5 (ведомст.)'!J178</f>
        <v>0</v>
      </c>
    </row>
    <row r="42" spans="1:5" ht="16.5" customHeight="1">
      <c r="A42" s="18"/>
      <c r="B42" s="398" t="s">
        <v>210</v>
      </c>
      <c r="C42" s="145" t="s">
        <v>141</v>
      </c>
      <c r="D42" s="145" t="s">
        <v>152</v>
      </c>
      <c r="E42" s="397">
        <f>'прил 5 (ведомст.)'!J187</f>
        <v>200</v>
      </c>
    </row>
    <row r="43" spans="1:5" ht="21" customHeight="1" hidden="1">
      <c r="A43" s="18"/>
      <c r="B43" s="144" t="s">
        <v>332</v>
      </c>
      <c r="C43" s="145" t="s">
        <v>141</v>
      </c>
      <c r="D43" s="145" t="s">
        <v>141</v>
      </c>
      <c r="E43" s="397">
        <f>'прил 5 (ведомст.)'!J211</f>
        <v>0</v>
      </c>
    </row>
    <row r="44" spans="1:5" ht="18" customHeight="1">
      <c r="A44" s="31">
        <v>6</v>
      </c>
      <c r="B44" s="393" t="s">
        <v>8</v>
      </c>
      <c r="C44" s="394" t="s">
        <v>9</v>
      </c>
      <c r="D44" s="394" t="s">
        <v>102</v>
      </c>
      <c r="E44" s="399">
        <f>E46+E45</f>
        <v>10</v>
      </c>
    </row>
    <row r="45" spans="1:5" ht="37.5">
      <c r="A45" s="31"/>
      <c r="B45" s="165" t="s">
        <v>371</v>
      </c>
      <c r="C45" s="395" t="s">
        <v>9</v>
      </c>
      <c r="D45" s="395" t="s">
        <v>141</v>
      </c>
      <c r="E45" s="397">
        <f>'прил 5 (ведомст.)'!J218</f>
        <v>10</v>
      </c>
    </row>
    <row r="46" spans="1:5" ht="16.5" customHeight="1" hidden="1">
      <c r="A46" s="18"/>
      <c r="B46" s="400" t="s">
        <v>362</v>
      </c>
      <c r="C46" s="145" t="s">
        <v>9</v>
      </c>
      <c r="D46" s="145" t="s">
        <v>9</v>
      </c>
      <c r="E46" s="397">
        <f>'прил 5 (ведомст.)'!J225</f>
        <v>0</v>
      </c>
    </row>
    <row r="47" spans="1:5" ht="18.75" customHeight="1">
      <c r="A47" s="16">
        <v>7</v>
      </c>
      <c r="B47" s="390" t="s">
        <v>132</v>
      </c>
      <c r="C47" s="391" t="s">
        <v>145</v>
      </c>
      <c r="D47" s="391" t="s">
        <v>102</v>
      </c>
      <c r="E47" s="392">
        <f>E48+E49</f>
        <v>6128.700000000001</v>
      </c>
    </row>
    <row r="48" spans="1:5" ht="18" customHeight="1">
      <c r="A48" s="18"/>
      <c r="B48" s="144" t="s">
        <v>195</v>
      </c>
      <c r="C48" s="145" t="s">
        <v>145</v>
      </c>
      <c r="D48" s="145" t="s">
        <v>150</v>
      </c>
      <c r="E48" s="146">
        <f>'прил 5 (ведомст.)'!J237</f>
        <v>6123.700000000001</v>
      </c>
    </row>
    <row r="49" spans="1:5" ht="21.75" customHeight="1">
      <c r="A49" s="16"/>
      <c r="B49" s="144" t="s">
        <v>161</v>
      </c>
      <c r="C49" s="145" t="s">
        <v>145</v>
      </c>
      <c r="D49" s="145" t="s">
        <v>154</v>
      </c>
      <c r="E49" s="146">
        <f>'прил 5 (ведомст.)'!J267</f>
        <v>5</v>
      </c>
    </row>
    <row r="50" spans="1:5" ht="18.75" customHeight="1" hidden="1">
      <c r="A50" s="31">
        <v>8</v>
      </c>
      <c r="B50" s="401" t="s">
        <v>156</v>
      </c>
      <c r="C50" s="402" t="s">
        <v>144</v>
      </c>
      <c r="D50" s="402" t="s">
        <v>102</v>
      </c>
      <c r="E50" s="399">
        <f>E52</f>
        <v>0</v>
      </c>
    </row>
    <row r="51" spans="1:5" ht="18.75" hidden="1">
      <c r="A51" s="18"/>
      <c r="B51" s="403" t="s">
        <v>198</v>
      </c>
      <c r="C51" s="404"/>
      <c r="D51" s="404"/>
      <c r="E51" s="397"/>
    </row>
    <row r="52" spans="1:5" ht="18" customHeight="1" hidden="1">
      <c r="A52" s="18"/>
      <c r="B52" s="403" t="s">
        <v>3</v>
      </c>
      <c r="C52" s="404" t="s">
        <v>144</v>
      </c>
      <c r="D52" s="404" t="s">
        <v>151</v>
      </c>
      <c r="E52" s="397">
        <f>'прил 5 (ведомст.)'!J281</f>
        <v>0</v>
      </c>
    </row>
    <row r="53" ht="15" customHeight="1"/>
    <row r="54" ht="12" customHeight="1"/>
    <row r="55" ht="12" customHeight="1"/>
    <row r="56" spans="1:5" s="10" customFormat="1" ht="18.75">
      <c r="A56" s="15" t="s">
        <v>382</v>
      </c>
      <c r="B56" s="26"/>
      <c r="C56" s="26"/>
      <c r="D56" s="26"/>
      <c r="E56" s="34"/>
    </row>
    <row r="57" spans="1:5" s="10" customFormat="1" ht="34.5" customHeight="1">
      <c r="A57" s="488" t="s">
        <v>604</v>
      </c>
      <c r="B57" s="488"/>
      <c r="C57" s="24"/>
      <c r="D57" s="24"/>
      <c r="E57" s="34" t="s">
        <v>207</v>
      </c>
    </row>
    <row r="58" s="10" customFormat="1" ht="18.75">
      <c r="E58" s="35"/>
    </row>
  </sheetData>
  <sheetProtection/>
  <mergeCells count="11">
    <mergeCell ref="B9:E9"/>
    <mergeCell ref="B10:E10"/>
    <mergeCell ref="B11:E11"/>
    <mergeCell ref="A57:B57"/>
    <mergeCell ref="B1:E1"/>
    <mergeCell ref="B2:E2"/>
    <mergeCell ref="B3:E3"/>
    <mergeCell ref="B4:E4"/>
    <mergeCell ref="A15:E15"/>
    <mergeCell ref="B8:E8"/>
    <mergeCell ref="A14:E14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05"/>
  <sheetViews>
    <sheetView view="pageBreakPreview" zoomScale="90" zoomScaleNormal="80" zoomScaleSheetLayoutView="90" zoomScalePageLayoutView="0" workbookViewId="0" topLeftCell="B1">
      <selection activeCell="E10" sqref="B10:G11"/>
    </sheetView>
  </sheetViews>
  <sheetFormatPr defaultColWidth="9.00390625" defaultRowHeight="12.75"/>
  <cols>
    <col min="1" max="1" width="6.875" style="2" hidden="1" customWidth="1"/>
    <col min="2" max="2" width="5.25390625" style="2" customWidth="1"/>
    <col min="3" max="3" width="87.25390625" style="12" customWidth="1"/>
    <col min="4" max="4" width="11.125" style="5" hidden="1" customWidth="1"/>
    <col min="5" max="5" width="17.375" style="5" customWidth="1"/>
    <col min="6" max="6" width="6.125" style="23" customWidth="1"/>
    <col min="7" max="7" width="12.00390625" style="23" customWidth="1"/>
    <col min="8" max="8" width="27.875" style="1" customWidth="1"/>
    <col min="9" max="9" width="10.0039062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1:7" ht="36" customHeight="1">
      <c r="A1" s="3"/>
      <c r="B1" s="3"/>
      <c r="C1" s="490" t="s">
        <v>475</v>
      </c>
      <c r="D1" s="469"/>
      <c r="E1" s="469"/>
      <c r="F1" s="469"/>
      <c r="G1" s="469"/>
    </row>
    <row r="2" spans="1:7" ht="22.5" customHeight="1">
      <c r="A2" s="3"/>
      <c r="B2" s="3"/>
      <c r="C2" s="464" t="s">
        <v>417</v>
      </c>
      <c r="D2" s="465"/>
      <c r="E2" s="465"/>
      <c r="F2" s="465"/>
      <c r="G2" s="465"/>
    </row>
    <row r="3" spans="1:7" ht="22.5" customHeight="1">
      <c r="A3" s="3"/>
      <c r="B3" s="3"/>
      <c r="C3" s="489" t="s">
        <v>418</v>
      </c>
      <c r="D3" s="465"/>
      <c r="E3" s="465"/>
      <c r="F3" s="465"/>
      <c r="G3" s="465"/>
    </row>
    <row r="4" spans="1:7" ht="20.25" customHeight="1">
      <c r="A4" s="3"/>
      <c r="B4" s="3"/>
      <c r="C4" s="489" t="s">
        <v>640</v>
      </c>
      <c r="D4" s="465"/>
      <c r="E4" s="465"/>
      <c r="F4" s="465"/>
      <c r="G4" s="465"/>
    </row>
    <row r="5" spans="1:7" ht="19.5" customHeight="1">
      <c r="A5" s="3"/>
      <c r="B5" s="3"/>
      <c r="C5" s="117"/>
      <c r="D5" s="258"/>
      <c r="E5" s="258"/>
      <c r="F5" s="258"/>
      <c r="G5" s="258"/>
    </row>
    <row r="6" spans="1:7" ht="21" customHeight="1">
      <c r="A6" s="3"/>
      <c r="B6" s="3"/>
      <c r="C6" s="490" t="s">
        <v>475</v>
      </c>
      <c r="D6" s="469"/>
      <c r="E6" s="469"/>
      <c r="F6" s="469"/>
      <c r="G6" s="469"/>
    </row>
    <row r="7" spans="1:7" ht="21.75" customHeight="1">
      <c r="A7" s="3"/>
      <c r="B7" s="3"/>
      <c r="C7" s="464" t="s">
        <v>417</v>
      </c>
      <c r="D7" s="465"/>
      <c r="E7" s="465"/>
      <c r="F7" s="465"/>
      <c r="G7" s="465"/>
    </row>
    <row r="8" spans="1:7" ht="15.75" customHeight="1">
      <c r="A8" s="3"/>
      <c r="B8" s="3"/>
      <c r="C8" s="489" t="s">
        <v>540</v>
      </c>
      <c r="D8" s="465"/>
      <c r="E8" s="465"/>
      <c r="F8" s="465"/>
      <c r="G8" s="465"/>
    </row>
    <row r="9" spans="1:7" ht="19.5" customHeight="1">
      <c r="A9" s="3"/>
      <c r="B9" s="3"/>
      <c r="C9" s="489" t="s">
        <v>632</v>
      </c>
      <c r="D9" s="465"/>
      <c r="E9" s="465"/>
      <c r="F9" s="465"/>
      <c r="G9" s="465"/>
    </row>
    <row r="10" spans="1:7" ht="17.25" customHeight="1">
      <c r="A10" s="3"/>
      <c r="B10" s="3"/>
      <c r="C10" s="13"/>
      <c r="D10" s="6"/>
      <c r="E10" s="6"/>
      <c r="F10" s="22"/>
      <c r="G10" s="22"/>
    </row>
    <row r="11" spans="1:7" ht="79.5" customHeight="1">
      <c r="A11" s="101" t="s">
        <v>106</v>
      </c>
      <c r="B11" s="496" t="s">
        <v>590</v>
      </c>
      <c r="C11" s="497"/>
      <c r="D11" s="497"/>
      <c r="E11" s="497"/>
      <c r="F11" s="497"/>
      <c r="G11" s="497"/>
    </row>
    <row r="12" spans="1:7" ht="15" customHeight="1" hidden="1">
      <c r="A12" s="44"/>
      <c r="B12" s="44"/>
      <c r="C12" s="38"/>
      <c r="D12" s="38"/>
      <c r="E12" s="38"/>
      <c r="F12" s="38"/>
      <c r="G12" s="38"/>
    </row>
    <row r="13" spans="1:7" ht="15.75" customHeight="1">
      <c r="A13" s="3"/>
      <c r="B13" s="3"/>
      <c r="C13" s="14"/>
      <c r="D13" s="7"/>
      <c r="E13" s="3"/>
      <c r="F13" s="495" t="s">
        <v>199</v>
      </c>
      <c r="G13" s="495"/>
    </row>
    <row r="14" spans="1:7" ht="18.75" customHeight="1">
      <c r="A14" s="498" t="s">
        <v>190</v>
      </c>
      <c r="B14" s="501" t="s">
        <v>153</v>
      </c>
      <c r="C14" s="500" t="s">
        <v>176</v>
      </c>
      <c r="D14" s="102" t="s">
        <v>149</v>
      </c>
      <c r="E14" s="503" t="s">
        <v>59</v>
      </c>
      <c r="F14" s="504" t="s">
        <v>60</v>
      </c>
      <c r="G14" s="505" t="s">
        <v>138</v>
      </c>
    </row>
    <row r="15" spans="1:7" ht="15.75" customHeight="1">
      <c r="A15" s="499"/>
      <c r="B15" s="502"/>
      <c r="C15" s="499"/>
      <c r="D15" s="279"/>
      <c r="E15" s="502"/>
      <c r="F15" s="502"/>
      <c r="G15" s="502"/>
    </row>
    <row r="16" spans="1:8" ht="13.5" customHeight="1">
      <c r="A16" s="32">
        <v>1</v>
      </c>
      <c r="B16" s="32">
        <v>1</v>
      </c>
      <c r="C16" s="40">
        <v>2</v>
      </c>
      <c r="D16" s="8" t="s">
        <v>173</v>
      </c>
      <c r="E16" s="8" t="s">
        <v>171</v>
      </c>
      <c r="F16" s="27">
        <v>4</v>
      </c>
      <c r="G16" s="27">
        <v>5</v>
      </c>
      <c r="H16" s="46"/>
    </row>
    <row r="17" spans="1:8" ht="18" customHeight="1">
      <c r="A17" s="32"/>
      <c r="B17" s="32"/>
      <c r="C17" s="280" t="s">
        <v>107</v>
      </c>
      <c r="D17" s="8"/>
      <c r="E17" s="8"/>
      <c r="F17" s="27"/>
      <c r="G17" s="281">
        <f>G18+G49+G55+G60+G79+G94+G102+G115+G165+G190+G195</f>
        <v>147989.80000000002</v>
      </c>
      <c r="H17" s="46"/>
    </row>
    <row r="18" spans="1:8" ht="39" customHeight="1">
      <c r="A18" s="32"/>
      <c r="B18" s="95">
        <v>1</v>
      </c>
      <c r="C18" s="282" t="s">
        <v>31</v>
      </c>
      <c r="D18" s="154"/>
      <c r="E18" s="150" t="s">
        <v>242</v>
      </c>
      <c r="F18" s="283"/>
      <c r="G18" s="281">
        <f>G23</f>
        <v>6128.700000000001</v>
      </c>
      <c r="H18" s="46"/>
    </row>
    <row r="19" spans="1:8" ht="39" customHeight="1" hidden="1">
      <c r="A19" s="32"/>
      <c r="B19" s="191"/>
      <c r="C19" s="139" t="s">
        <v>482</v>
      </c>
      <c r="D19" s="154"/>
      <c r="E19" s="203" t="s">
        <v>479</v>
      </c>
      <c r="F19" s="283"/>
      <c r="G19" s="284">
        <f>G22</f>
        <v>5</v>
      </c>
      <c r="H19" s="46"/>
    </row>
    <row r="20" spans="1:8" ht="39" customHeight="1" hidden="1">
      <c r="A20" s="32"/>
      <c r="B20" s="191"/>
      <c r="C20" s="139" t="s">
        <v>481</v>
      </c>
      <c r="D20" s="154"/>
      <c r="E20" s="203" t="s">
        <v>480</v>
      </c>
      <c r="F20" s="283"/>
      <c r="G20" s="284">
        <f>G22</f>
        <v>5</v>
      </c>
      <c r="H20" s="46"/>
    </row>
    <row r="21" spans="1:8" ht="28.5" customHeight="1" hidden="1">
      <c r="A21" s="32"/>
      <c r="B21" s="95"/>
      <c r="C21" s="139" t="s">
        <v>122</v>
      </c>
      <c r="D21" s="154"/>
      <c r="E21" s="203" t="s">
        <v>562</v>
      </c>
      <c r="F21" s="283"/>
      <c r="G21" s="284">
        <f>G22</f>
        <v>5</v>
      </c>
      <c r="H21" s="46"/>
    </row>
    <row r="22" spans="1:8" ht="43.5" customHeight="1" hidden="1">
      <c r="A22" s="32"/>
      <c r="B22" s="95"/>
      <c r="C22" s="139" t="s">
        <v>316</v>
      </c>
      <c r="D22" s="154"/>
      <c r="E22" s="140" t="s">
        <v>562</v>
      </c>
      <c r="F22" s="285">
        <v>200</v>
      </c>
      <c r="G22" s="375">
        <f>'прил 5 (ведомст.)'!J273</f>
        <v>5</v>
      </c>
      <c r="H22" s="46"/>
    </row>
    <row r="23" spans="1:8" ht="27" customHeight="1">
      <c r="A23" s="32"/>
      <c r="B23" s="103"/>
      <c r="C23" s="152" t="s">
        <v>354</v>
      </c>
      <c r="D23" s="140"/>
      <c r="E23" s="140" t="s">
        <v>243</v>
      </c>
      <c r="F23" s="162"/>
      <c r="G23" s="147">
        <f>G24+G37+G43+G46+G41</f>
        <v>6128.700000000001</v>
      </c>
      <c r="H23" s="46"/>
    </row>
    <row r="24" spans="1:8" ht="28.5" customHeight="1">
      <c r="A24" s="32"/>
      <c r="B24" s="103"/>
      <c r="C24" s="139" t="s">
        <v>266</v>
      </c>
      <c r="D24" s="140"/>
      <c r="E24" s="140" t="s">
        <v>244</v>
      </c>
      <c r="F24" s="162"/>
      <c r="G24" s="147">
        <f>G25+G35+G30+G31+G33</f>
        <v>6051.700000000001</v>
      </c>
      <c r="H24" s="46"/>
    </row>
    <row r="25" spans="1:8" ht="42.75" customHeight="1">
      <c r="A25" s="32"/>
      <c r="B25" s="100"/>
      <c r="C25" s="139" t="s">
        <v>612</v>
      </c>
      <c r="D25" s="140"/>
      <c r="E25" s="140" t="s">
        <v>245</v>
      </c>
      <c r="F25" s="162"/>
      <c r="G25" s="147">
        <f>G26+G27+G28</f>
        <v>6051.700000000001</v>
      </c>
      <c r="H25" s="46"/>
    </row>
    <row r="26" spans="1:8" ht="62.25" customHeight="1">
      <c r="A26" s="32"/>
      <c r="B26" s="100"/>
      <c r="C26" s="139" t="s">
        <v>503</v>
      </c>
      <c r="D26" s="140"/>
      <c r="E26" s="140" t="s">
        <v>245</v>
      </c>
      <c r="F26" s="162">
        <v>100</v>
      </c>
      <c r="G26" s="147">
        <f>'прил 5 (ведомст.)'!J248</f>
        <v>5655.1</v>
      </c>
      <c r="H26" s="46"/>
    </row>
    <row r="27" spans="1:8" ht="40.5" customHeight="1">
      <c r="A27" s="32"/>
      <c r="B27" s="100"/>
      <c r="C27" s="152" t="s">
        <v>316</v>
      </c>
      <c r="D27" s="140"/>
      <c r="E27" s="140" t="s">
        <v>245</v>
      </c>
      <c r="F27" s="162">
        <v>200</v>
      </c>
      <c r="G27" s="147">
        <f>'прил 5 (ведомст.)'!J249</f>
        <v>388.79999999999995</v>
      </c>
      <c r="H27" s="46"/>
    </row>
    <row r="28" spans="1:8" ht="25.5" customHeight="1">
      <c r="A28" s="32"/>
      <c r="B28" s="100"/>
      <c r="C28" s="139" t="s">
        <v>98</v>
      </c>
      <c r="D28" s="140"/>
      <c r="E28" s="140" t="s">
        <v>245</v>
      </c>
      <c r="F28" s="162">
        <v>800</v>
      </c>
      <c r="G28" s="147">
        <f>'прил 5 (ведомст.)'!J250</f>
        <v>7.8</v>
      </c>
      <c r="H28" s="46"/>
    </row>
    <row r="29" spans="1:8" ht="45.75" customHeight="1" hidden="1">
      <c r="A29" s="32"/>
      <c r="B29" s="100"/>
      <c r="C29" s="139" t="s">
        <v>522</v>
      </c>
      <c r="D29" s="140"/>
      <c r="E29" s="140" t="s">
        <v>521</v>
      </c>
      <c r="F29" s="162"/>
      <c r="G29" s="147">
        <f>G30</f>
        <v>0</v>
      </c>
      <c r="H29" s="46"/>
    </row>
    <row r="30" spans="1:8" ht="37.5" hidden="1">
      <c r="A30" s="32"/>
      <c r="B30" s="100"/>
      <c r="C30" s="139" t="s">
        <v>316</v>
      </c>
      <c r="D30" s="140"/>
      <c r="E30" s="140" t="s">
        <v>521</v>
      </c>
      <c r="F30" s="162">
        <v>200</v>
      </c>
      <c r="G30" s="147">
        <f>'прил 5 (ведомст.)'!J252</f>
        <v>0</v>
      </c>
      <c r="H30" s="46"/>
    </row>
    <row r="31" spans="1:12" ht="18.75" hidden="1">
      <c r="A31" s="32"/>
      <c r="B31" s="100"/>
      <c r="C31" s="139" t="s">
        <v>438</v>
      </c>
      <c r="D31" s="140"/>
      <c r="E31" s="140" t="s">
        <v>437</v>
      </c>
      <c r="F31" s="162"/>
      <c r="G31" s="147">
        <f>G32</f>
        <v>0</v>
      </c>
      <c r="H31" s="46"/>
      <c r="L31" s="168">
        <f>G18+G60+G79+G94+G115+G165+G190+G195</f>
        <v>147989.80000000002</v>
      </c>
    </row>
    <row r="32" spans="1:8" ht="37.5" hidden="1">
      <c r="A32" s="32"/>
      <c r="B32" s="100"/>
      <c r="C32" s="139" t="s">
        <v>316</v>
      </c>
      <c r="D32" s="140"/>
      <c r="E32" s="140" t="s">
        <v>437</v>
      </c>
      <c r="F32" s="162">
        <v>200</v>
      </c>
      <c r="G32" s="147"/>
      <c r="H32" s="46"/>
    </row>
    <row r="33" spans="1:8" ht="40.5" customHeight="1" hidden="1">
      <c r="A33" s="32"/>
      <c r="B33" s="100"/>
      <c r="C33" s="139" t="s">
        <v>435</v>
      </c>
      <c r="D33" s="140"/>
      <c r="E33" s="140" t="s">
        <v>369</v>
      </c>
      <c r="F33" s="162"/>
      <c r="G33" s="147">
        <f>G34</f>
        <v>0</v>
      </c>
      <c r="H33" s="46"/>
    </row>
    <row r="34" spans="1:8" ht="58.5" customHeight="1" hidden="1">
      <c r="A34" s="32"/>
      <c r="B34" s="100"/>
      <c r="C34" s="139" t="s">
        <v>93</v>
      </c>
      <c r="D34" s="140"/>
      <c r="E34" s="140" t="s">
        <v>369</v>
      </c>
      <c r="F34" s="162">
        <v>100</v>
      </c>
      <c r="G34" s="147">
        <f>'прил 5 (ведомст.)'!J254</f>
        <v>0</v>
      </c>
      <c r="H34" s="46"/>
    </row>
    <row r="35" spans="1:8" ht="21.75" customHeight="1" hidden="1">
      <c r="A35" s="32"/>
      <c r="B35" s="100"/>
      <c r="C35" s="139" t="s">
        <v>122</v>
      </c>
      <c r="D35" s="140"/>
      <c r="E35" s="140" t="s">
        <v>269</v>
      </c>
      <c r="F35" s="162"/>
      <c r="G35" s="147"/>
      <c r="H35" s="46"/>
    </row>
    <row r="36" spans="1:8" s="4" customFormat="1" ht="38.25" customHeight="1" hidden="1">
      <c r="A36" s="36">
        <v>1</v>
      </c>
      <c r="B36" s="98"/>
      <c r="C36" s="142" t="s">
        <v>316</v>
      </c>
      <c r="D36" s="140"/>
      <c r="E36" s="140" t="s">
        <v>269</v>
      </c>
      <c r="F36" s="162">
        <v>200</v>
      </c>
      <c r="G36" s="142"/>
      <c r="H36" s="46"/>
    </row>
    <row r="37" spans="1:8" s="4" customFormat="1" ht="42.75" customHeight="1">
      <c r="A37" s="36"/>
      <c r="B37" s="98"/>
      <c r="C37" s="142" t="s">
        <v>481</v>
      </c>
      <c r="D37" s="140"/>
      <c r="E37" s="140" t="s">
        <v>618</v>
      </c>
      <c r="F37" s="162"/>
      <c r="G37" s="142">
        <f>G38</f>
        <v>5</v>
      </c>
      <c r="H37" s="46"/>
    </row>
    <row r="38" spans="1:8" s="4" customFormat="1" ht="26.25" customHeight="1">
      <c r="A38" s="36"/>
      <c r="B38" s="99"/>
      <c r="C38" s="139" t="s">
        <v>122</v>
      </c>
      <c r="D38" s="140"/>
      <c r="E38" s="140" t="s">
        <v>619</v>
      </c>
      <c r="F38" s="140"/>
      <c r="G38" s="142">
        <f>G39</f>
        <v>5</v>
      </c>
      <c r="H38" s="46"/>
    </row>
    <row r="39" spans="1:8" s="4" customFormat="1" ht="42" customHeight="1">
      <c r="A39" s="36"/>
      <c r="B39" s="98"/>
      <c r="C39" s="139" t="s">
        <v>316</v>
      </c>
      <c r="D39" s="140"/>
      <c r="E39" s="140" t="s">
        <v>619</v>
      </c>
      <c r="F39" s="140" t="s">
        <v>95</v>
      </c>
      <c r="G39" s="142">
        <f>'прил 5 (ведомст.)'!J273</f>
        <v>5</v>
      </c>
      <c r="H39" s="46"/>
    </row>
    <row r="40" spans="1:8" s="4" customFormat="1" ht="38.25" customHeight="1" hidden="1">
      <c r="A40" s="36"/>
      <c r="B40" s="98"/>
      <c r="C40" s="139" t="s">
        <v>268</v>
      </c>
      <c r="D40" s="140"/>
      <c r="E40" s="140" t="s">
        <v>267</v>
      </c>
      <c r="F40" s="140"/>
      <c r="G40" s="142">
        <f>G41</f>
        <v>0</v>
      </c>
      <c r="H40" s="46"/>
    </row>
    <row r="41" spans="1:8" s="4" customFormat="1" ht="25.5" customHeight="1" hidden="1">
      <c r="A41" s="36"/>
      <c r="B41" s="98"/>
      <c r="C41" s="139" t="s">
        <v>122</v>
      </c>
      <c r="D41" s="140"/>
      <c r="E41" s="140" t="s">
        <v>269</v>
      </c>
      <c r="F41" s="140"/>
      <c r="G41" s="142">
        <f>G42</f>
        <v>0</v>
      </c>
      <c r="H41" s="46"/>
    </row>
    <row r="42" spans="1:8" s="4" customFormat="1" ht="38.25" customHeight="1" hidden="1">
      <c r="A42" s="36"/>
      <c r="B42" s="98"/>
      <c r="C42" s="139" t="s">
        <v>316</v>
      </c>
      <c r="D42" s="140"/>
      <c r="E42" s="140" t="s">
        <v>269</v>
      </c>
      <c r="F42" s="140" t="s">
        <v>95</v>
      </c>
      <c r="G42" s="142">
        <f>'прил 5 (ведомст.)'!J261</f>
        <v>0</v>
      </c>
      <c r="H42" s="46"/>
    </row>
    <row r="43" spans="1:8" ht="39.75" customHeight="1">
      <c r="A43" s="36"/>
      <c r="B43" s="98"/>
      <c r="C43" s="139" t="s">
        <v>271</v>
      </c>
      <c r="D43" s="140" t="s">
        <v>177</v>
      </c>
      <c r="E43" s="140" t="s">
        <v>270</v>
      </c>
      <c r="F43" s="140"/>
      <c r="G43" s="142">
        <f>G44</f>
        <v>72</v>
      </c>
      <c r="H43" s="46"/>
    </row>
    <row r="44" spans="1:8" ht="54.75" customHeight="1">
      <c r="A44" s="36"/>
      <c r="B44" s="98"/>
      <c r="C44" s="286" t="s">
        <v>337</v>
      </c>
      <c r="D44" s="140" t="s">
        <v>167</v>
      </c>
      <c r="E44" s="140" t="s">
        <v>272</v>
      </c>
      <c r="F44" s="140"/>
      <c r="G44" s="142">
        <f>G45</f>
        <v>72</v>
      </c>
      <c r="H44" s="46"/>
    </row>
    <row r="45" spans="1:8" ht="21.75" customHeight="1">
      <c r="A45" s="36"/>
      <c r="B45" s="98"/>
      <c r="C45" s="142" t="s">
        <v>100</v>
      </c>
      <c r="D45" s="140"/>
      <c r="E45" s="140" t="s">
        <v>272</v>
      </c>
      <c r="F45" s="140" t="s">
        <v>99</v>
      </c>
      <c r="G45" s="142">
        <f>'прил 5 (ведомст.)'!J266</f>
        <v>72</v>
      </c>
      <c r="H45" s="46"/>
    </row>
    <row r="46" spans="1:8" ht="36.75" customHeight="1" hidden="1">
      <c r="A46" s="36"/>
      <c r="B46" s="98"/>
      <c r="C46" s="176" t="s">
        <v>457</v>
      </c>
      <c r="D46" s="140"/>
      <c r="E46" s="140" t="s">
        <v>459</v>
      </c>
      <c r="F46" s="140"/>
      <c r="G46" s="142">
        <f>G47</f>
        <v>0</v>
      </c>
      <c r="H46" s="46"/>
    </row>
    <row r="47" spans="1:8" s="4" customFormat="1" ht="22.5" customHeight="1" hidden="1">
      <c r="A47" s="37"/>
      <c r="B47" s="51"/>
      <c r="C47" s="139" t="s">
        <v>458</v>
      </c>
      <c r="D47" s="140"/>
      <c r="E47" s="140" t="s">
        <v>456</v>
      </c>
      <c r="F47" s="141"/>
      <c r="G47" s="142">
        <f>G48</f>
        <v>0</v>
      </c>
      <c r="H47" s="46"/>
    </row>
    <row r="48" spans="1:8" ht="39" customHeight="1" hidden="1">
      <c r="A48" s="37"/>
      <c r="B48" s="51"/>
      <c r="C48" s="139" t="s">
        <v>316</v>
      </c>
      <c r="D48" s="140" t="s">
        <v>177</v>
      </c>
      <c r="E48" s="140" t="s">
        <v>456</v>
      </c>
      <c r="F48" s="140" t="s">
        <v>95</v>
      </c>
      <c r="G48" s="142">
        <f>'прил 5 (ведомст.)'!J294</f>
        <v>0</v>
      </c>
      <c r="H48" s="46"/>
    </row>
    <row r="49" spans="1:8" s="4" customFormat="1" ht="39" customHeight="1" hidden="1">
      <c r="A49" s="37"/>
      <c r="B49" s="53" t="s">
        <v>87</v>
      </c>
      <c r="C49" s="149" t="s">
        <v>32</v>
      </c>
      <c r="D49" s="140"/>
      <c r="E49" s="150" t="s">
        <v>247</v>
      </c>
      <c r="F49" s="141"/>
      <c r="G49" s="287">
        <f>G50</f>
        <v>0</v>
      </c>
      <c r="H49" s="46"/>
    </row>
    <row r="50" spans="1:9" s="4" customFormat="1" ht="20.25" customHeight="1" hidden="1">
      <c r="A50" s="37"/>
      <c r="B50" s="51"/>
      <c r="C50" s="139" t="s">
        <v>354</v>
      </c>
      <c r="D50" s="140"/>
      <c r="E50" s="140" t="s">
        <v>248</v>
      </c>
      <c r="F50" s="141"/>
      <c r="G50" s="288">
        <f>G51</f>
        <v>0</v>
      </c>
      <c r="H50" s="46"/>
      <c r="I50" s="46"/>
    </row>
    <row r="51" spans="1:9" s="4" customFormat="1" ht="36" customHeight="1" hidden="1">
      <c r="A51" s="37"/>
      <c r="B51" s="51"/>
      <c r="C51" s="139" t="s">
        <v>378</v>
      </c>
      <c r="D51" s="140"/>
      <c r="E51" s="140" t="s">
        <v>273</v>
      </c>
      <c r="F51" s="141"/>
      <c r="G51" s="288">
        <f>G52</f>
        <v>0</v>
      </c>
      <c r="H51" s="46"/>
      <c r="I51" s="46"/>
    </row>
    <row r="52" spans="1:8" s="4" customFormat="1" ht="39" customHeight="1" hidden="1">
      <c r="A52" s="37"/>
      <c r="B52" s="51"/>
      <c r="C52" s="289" t="s">
        <v>123</v>
      </c>
      <c r="D52" s="140"/>
      <c r="E52" s="140" t="s">
        <v>274</v>
      </c>
      <c r="F52" s="141"/>
      <c r="G52" s="288">
        <f>G53</f>
        <v>0</v>
      </c>
      <c r="H52" s="46"/>
    </row>
    <row r="53" spans="1:8" ht="38.25" customHeight="1" hidden="1">
      <c r="A53" s="37"/>
      <c r="B53" s="51"/>
      <c r="C53" s="139" t="s">
        <v>316</v>
      </c>
      <c r="D53" s="140"/>
      <c r="E53" s="140" t="s">
        <v>274</v>
      </c>
      <c r="F53" s="141" t="s">
        <v>95</v>
      </c>
      <c r="G53" s="142">
        <f>'прил 5 (ведомст.)'!J291</f>
        <v>0</v>
      </c>
      <c r="H53" s="46"/>
    </row>
    <row r="54" spans="1:8" ht="20.25" customHeight="1" hidden="1">
      <c r="A54" s="37"/>
      <c r="B54" s="51"/>
      <c r="C54" s="139"/>
      <c r="D54" s="140"/>
      <c r="E54" s="140"/>
      <c r="F54" s="141"/>
      <c r="G54" s="177"/>
      <c r="H54" s="46"/>
    </row>
    <row r="55" spans="1:8" ht="37.5" customHeight="1" hidden="1">
      <c r="A55" s="37"/>
      <c r="B55" s="53" t="s">
        <v>88</v>
      </c>
      <c r="C55" s="149" t="s">
        <v>33</v>
      </c>
      <c r="D55" s="140"/>
      <c r="E55" s="150" t="s">
        <v>249</v>
      </c>
      <c r="F55" s="141"/>
      <c r="G55" s="290">
        <f>G56</f>
        <v>0</v>
      </c>
      <c r="H55" s="46"/>
    </row>
    <row r="56" spans="1:8" ht="18.75" customHeight="1" hidden="1">
      <c r="A56" s="37"/>
      <c r="B56" s="51"/>
      <c r="C56" s="139" t="s">
        <v>354</v>
      </c>
      <c r="D56" s="140"/>
      <c r="E56" s="140" t="s">
        <v>250</v>
      </c>
      <c r="F56" s="140"/>
      <c r="G56" s="177">
        <f>G57</f>
        <v>0</v>
      </c>
      <c r="H56" s="46"/>
    </row>
    <row r="57" spans="1:8" ht="36" customHeight="1" hidden="1">
      <c r="A57" s="37"/>
      <c r="B57" s="51"/>
      <c r="C57" s="286" t="s">
        <v>276</v>
      </c>
      <c r="D57" s="140"/>
      <c r="E57" s="140" t="s">
        <v>275</v>
      </c>
      <c r="F57" s="140"/>
      <c r="G57" s="177">
        <f>G58</f>
        <v>0</v>
      </c>
      <c r="H57" s="46"/>
    </row>
    <row r="58" spans="1:8" ht="18.75" customHeight="1" hidden="1">
      <c r="A58" s="37"/>
      <c r="B58" s="51"/>
      <c r="C58" s="286" t="s">
        <v>121</v>
      </c>
      <c r="D58" s="140"/>
      <c r="E58" s="140" t="s">
        <v>277</v>
      </c>
      <c r="F58" s="141"/>
      <c r="G58" s="291">
        <f>G59</f>
        <v>0</v>
      </c>
      <c r="H58" s="46"/>
    </row>
    <row r="59" spans="1:8" ht="37.5" customHeight="1" hidden="1">
      <c r="A59" s="37"/>
      <c r="B59" s="51"/>
      <c r="C59" s="139" t="s">
        <v>316</v>
      </c>
      <c r="D59" s="140"/>
      <c r="E59" s="140" t="s">
        <v>277</v>
      </c>
      <c r="F59" s="141" t="s">
        <v>95</v>
      </c>
      <c r="G59" s="177">
        <f>'прил 5 (ведомст.)'!J231</f>
        <v>0</v>
      </c>
      <c r="H59" s="46"/>
    </row>
    <row r="60" spans="1:8" ht="45" customHeight="1">
      <c r="A60" s="37"/>
      <c r="B60" s="53">
        <v>2</v>
      </c>
      <c r="C60" s="149" t="s">
        <v>34</v>
      </c>
      <c r="D60" s="140"/>
      <c r="E60" s="150" t="s">
        <v>251</v>
      </c>
      <c r="F60" s="141"/>
      <c r="G60" s="290">
        <f>G61</f>
        <v>40</v>
      </c>
      <c r="H60" s="46"/>
    </row>
    <row r="61" spans="1:8" ht="24" customHeight="1">
      <c r="A61" s="37"/>
      <c r="B61" s="51"/>
      <c r="C61" s="139" t="s">
        <v>354</v>
      </c>
      <c r="D61" s="140"/>
      <c r="E61" s="140" t="s">
        <v>252</v>
      </c>
      <c r="F61" s="141"/>
      <c r="G61" s="177">
        <f>G72</f>
        <v>40</v>
      </c>
      <c r="H61" s="46"/>
    </row>
    <row r="62" spans="1:8" ht="45.75" customHeight="1" hidden="1">
      <c r="A62" s="37"/>
      <c r="B62" s="51"/>
      <c r="C62" s="176" t="s">
        <v>278</v>
      </c>
      <c r="D62" s="140"/>
      <c r="E62" s="140" t="s">
        <v>253</v>
      </c>
      <c r="F62" s="141"/>
      <c r="G62" s="177">
        <f>G66+G64+G71</f>
        <v>0</v>
      </c>
      <c r="H62" s="46"/>
    </row>
    <row r="63" spans="1:8" ht="52.5" customHeight="1" hidden="1">
      <c r="A63" s="37"/>
      <c r="B63" s="51"/>
      <c r="C63" s="160" t="s">
        <v>463</v>
      </c>
      <c r="D63" s="140"/>
      <c r="E63" s="140" t="s">
        <v>462</v>
      </c>
      <c r="F63" s="141"/>
      <c r="G63" s="177">
        <f>G64</f>
        <v>0</v>
      </c>
      <c r="H63" s="46"/>
    </row>
    <row r="64" spans="1:8" ht="39" customHeight="1" hidden="1">
      <c r="A64" s="37"/>
      <c r="B64" s="51"/>
      <c r="C64" s="139" t="s">
        <v>316</v>
      </c>
      <c r="D64" s="140"/>
      <c r="E64" s="140" t="s">
        <v>462</v>
      </c>
      <c r="F64" s="141" t="s">
        <v>95</v>
      </c>
      <c r="G64" s="177">
        <f>'прил 5 (ведомст.)'!J107</f>
        <v>0</v>
      </c>
      <c r="H64" s="46"/>
    </row>
    <row r="65" spans="1:8" ht="23.25" customHeight="1" hidden="1">
      <c r="A65" s="37"/>
      <c r="B65" s="51"/>
      <c r="C65" s="176" t="s">
        <v>429</v>
      </c>
      <c r="D65" s="140"/>
      <c r="E65" s="140" t="s">
        <v>426</v>
      </c>
      <c r="F65" s="141"/>
      <c r="G65" s="177">
        <f>G66</f>
        <v>0</v>
      </c>
      <c r="H65" s="46"/>
    </row>
    <row r="66" spans="1:8" ht="35.25" customHeight="1" hidden="1">
      <c r="A66" s="37"/>
      <c r="B66" s="51"/>
      <c r="C66" s="139" t="s">
        <v>316</v>
      </c>
      <c r="D66" s="140"/>
      <c r="E66" s="140" t="s">
        <v>426</v>
      </c>
      <c r="F66" s="141" t="s">
        <v>95</v>
      </c>
      <c r="G66" s="161">
        <f>'прил 5 (ведомст.)'!J109</f>
        <v>0</v>
      </c>
      <c r="H66" s="46"/>
    </row>
    <row r="67" spans="1:8" ht="54.75" customHeight="1" hidden="1">
      <c r="A67" s="37"/>
      <c r="B67" s="51"/>
      <c r="C67" s="1"/>
      <c r="D67" s="1"/>
      <c r="E67" s="1"/>
      <c r="F67" s="1"/>
      <c r="G67" s="161"/>
      <c r="H67" s="46"/>
    </row>
    <row r="68" spans="1:8" ht="37.5" customHeight="1" hidden="1">
      <c r="A68" s="37"/>
      <c r="B68" s="51"/>
      <c r="C68" s="1"/>
      <c r="D68" s="1"/>
      <c r="E68" s="1"/>
      <c r="F68" s="1"/>
      <c r="G68" s="161"/>
      <c r="H68" s="46"/>
    </row>
    <row r="69" spans="1:8" ht="19.5" customHeight="1" hidden="1">
      <c r="A69" s="37"/>
      <c r="B69" s="51"/>
      <c r="C69" s="139" t="s">
        <v>327</v>
      </c>
      <c r="D69" s="140"/>
      <c r="E69" s="140" t="s">
        <v>326</v>
      </c>
      <c r="F69" s="141"/>
      <c r="G69" s="161">
        <f>G70</f>
        <v>0</v>
      </c>
      <c r="H69" s="46"/>
    </row>
    <row r="70" spans="1:8" ht="59.25" customHeight="1" hidden="1">
      <c r="A70" s="37"/>
      <c r="B70" s="51"/>
      <c r="C70" s="160" t="s">
        <v>433</v>
      </c>
      <c r="D70" s="140"/>
      <c r="E70" s="140" t="s">
        <v>492</v>
      </c>
      <c r="F70" s="141"/>
      <c r="G70" s="161">
        <f>G71</f>
        <v>0</v>
      </c>
      <c r="H70" s="46"/>
    </row>
    <row r="71" spans="1:8" ht="39.75" customHeight="1" hidden="1">
      <c r="A71" s="37"/>
      <c r="B71" s="51"/>
      <c r="C71" s="139" t="s">
        <v>316</v>
      </c>
      <c r="D71" s="140"/>
      <c r="E71" s="140" t="s">
        <v>492</v>
      </c>
      <c r="F71" s="141" t="s">
        <v>95</v>
      </c>
      <c r="G71" s="161">
        <f>'прил 5 (ведомст.)'!J111</f>
        <v>0</v>
      </c>
      <c r="H71" s="46"/>
    </row>
    <row r="72" spans="1:8" ht="36.75" customHeight="1">
      <c r="A72" s="37"/>
      <c r="B72" s="51"/>
      <c r="C72" s="176" t="s">
        <v>498</v>
      </c>
      <c r="D72" s="140"/>
      <c r="E72" s="140" t="s">
        <v>253</v>
      </c>
      <c r="F72" s="141"/>
      <c r="G72" s="161">
        <f>+G76+G78+G73</f>
        <v>40</v>
      </c>
      <c r="H72" s="46"/>
    </row>
    <row r="73" spans="1:8" ht="22.5" customHeight="1">
      <c r="A73" s="37"/>
      <c r="B73" s="51"/>
      <c r="C73" s="286" t="s">
        <v>429</v>
      </c>
      <c r="D73" s="140"/>
      <c r="E73" s="140" t="s">
        <v>497</v>
      </c>
      <c r="F73" s="141"/>
      <c r="G73" s="177">
        <f>G74</f>
        <v>40</v>
      </c>
      <c r="H73" s="46"/>
    </row>
    <row r="74" spans="1:8" ht="36.75" customHeight="1">
      <c r="A74" s="37"/>
      <c r="B74" s="51"/>
      <c r="C74" s="139" t="s">
        <v>316</v>
      </c>
      <c r="D74" s="140"/>
      <c r="E74" s="140" t="s">
        <v>497</v>
      </c>
      <c r="F74" s="141" t="s">
        <v>95</v>
      </c>
      <c r="G74" s="177">
        <f>'прил 5 (ведомст.)'!J125</f>
        <v>40</v>
      </c>
      <c r="H74" s="46"/>
    </row>
    <row r="75" spans="1:8" ht="41.25" customHeight="1" hidden="1">
      <c r="A75" s="37"/>
      <c r="B75" s="51"/>
      <c r="C75" s="139" t="s">
        <v>575</v>
      </c>
      <c r="D75" s="140"/>
      <c r="E75" s="140" t="s">
        <v>576</v>
      </c>
      <c r="F75" s="141"/>
      <c r="G75" s="177">
        <f>G76</f>
        <v>0</v>
      </c>
      <c r="H75" s="46"/>
    </row>
    <row r="76" spans="1:8" ht="41.25" customHeight="1" hidden="1">
      <c r="A76" s="37"/>
      <c r="B76" s="51"/>
      <c r="C76" s="139" t="s">
        <v>316</v>
      </c>
      <c r="D76" s="140"/>
      <c r="E76" s="140" t="s">
        <v>576</v>
      </c>
      <c r="F76" s="141" t="s">
        <v>95</v>
      </c>
      <c r="G76" s="177">
        <f>'прил 5 (ведомст.)'!J131</f>
        <v>0</v>
      </c>
      <c r="H76" s="46"/>
    </row>
    <row r="77" spans="1:8" ht="41.25" customHeight="1" hidden="1">
      <c r="A77" s="37"/>
      <c r="B77" s="51"/>
      <c r="C77" s="139" t="s">
        <v>575</v>
      </c>
      <c r="D77" s="140"/>
      <c r="E77" s="140" t="s">
        <v>574</v>
      </c>
      <c r="F77" s="141"/>
      <c r="G77" s="177">
        <f>G78</f>
        <v>0</v>
      </c>
      <c r="H77" s="46"/>
    </row>
    <row r="78" spans="1:8" ht="2.25" customHeight="1" hidden="1">
      <c r="A78" s="37"/>
      <c r="B78" s="51"/>
      <c r="C78" s="139" t="s">
        <v>316</v>
      </c>
      <c r="D78" s="140"/>
      <c r="E78" s="140" t="s">
        <v>574</v>
      </c>
      <c r="F78" s="141" t="s">
        <v>95</v>
      </c>
      <c r="G78" s="177">
        <f>'прил 5 (ведомст.)'!J133</f>
        <v>0</v>
      </c>
      <c r="H78" s="46"/>
    </row>
    <row r="79" spans="1:8" ht="45.75" customHeight="1">
      <c r="A79" s="37"/>
      <c r="B79" s="53">
        <v>3</v>
      </c>
      <c r="C79" s="149" t="s">
        <v>35</v>
      </c>
      <c r="D79" s="140"/>
      <c r="E79" s="150" t="s">
        <v>254</v>
      </c>
      <c r="F79" s="141"/>
      <c r="G79" s="290">
        <f>G81</f>
        <v>100</v>
      </c>
      <c r="H79" s="46"/>
    </row>
    <row r="80" spans="1:8" ht="0.75" customHeight="1" hidden="1">
      <c r="A80" s="37"/>
      <c r="B80" s="51"/>
      <c r="C80" s="248"/>
      <c r="D80" s="141"/>
      <c r="E80" s="140"/>
      <c r="F80" s="141"/>
      <c r="G80" s="193"/>
      <c r="H80" s="46"/>
    </row>
    <row r="81" spans="1:8" ht="24" customHeight="1">
      <c r="A81" s="37"/>
      <c r="B81" s="51"/>
      <c r="C81" s="139" t="s">
        <v>354</v>
      </c>
      <c r="D81" s="141"/>
      <c r="E81" s="140" t="s">
        <v>255</v>
      </c>
      <c r="F81" s="141"/>
      <c r="G81" s="193">
        <f>G83</f>
        <v>100</v>
      </c>
      <c r="H81" s="46"/>
    </row>
    <row r="82" spans="1:8" ht="19.5" customHeight="1">
      <c r="A82" s="37"/>
      <c r="B82" s="369">
        <v>1</v>
      </c>
      <c r="C82" s="370" t="s">
        <v>610</v>
      </c>
      <c r="D82" s="27"/>
      <c r="E82" s="162" t="s">
        <v>171</v>
      </c>
      <c r="F82" s="371" t="s">
        <v>191</v>
      </c>
      <c r="G82" s="372">
        <v>5</v>
      </c>
      <c r="H82" s="46"/>
    </row>
    <row r="83" spans="1:8" ht="62.25" customHeight="1">
      <c r="A83" s="37"/>
      <c r="B83" s="51"/>
      <c r="C83" s="292" t="s">
        <v>279</v>
      </c>
      <c r="D83" s="141"/>
      <c r="E83" s="140" t="s">
        <v>256</v>
      </c>
      <c r="F83" s="141"/>
      <c r="G83" s="177">
        <f>G84+G89+G87</f>
        <v>100</v>
      </c>
      <c r="H83" s="46"/>
    </row>
    <row r="84" spans="1:8" ht="41.25" customHeight="1">
      <c r="A84" s="37"/>
      <c r="B84" s="51"/>
      <c r="C84" s="139" t="s">
        <v>15</v>
      </c>
      <c r="D84" s="141"/>
      <c r="E84" s="140" t="s">
        <v>257</v>
      </c>
      <c r="F84" s="190"/>
      <c r="G84" s="177">
        <f>G85</f>
        <v>70</v>
      </c>
      <c r="H84" s="46"/>
    </row>
    <row r="85" spans="1:8" ht="39" customHeight="1">
      <c r="A85" s="37"/>
      <c r="B85" s="51"/>
      <c r="C85" s="139" t="s">
        <v>316</v>
      </c>
      <c r="D85" s="141"/>
      <c r="E85" s="140" t="s">
        <v>257</v>
      </c>
      <c r="F85" s="190" t="s">
        <v>95</v>
      </c>
      <c r="G85" s="177">
        <f>'прил 5 (ведомст.)'!J70</f>
        <v>70</v>
      </c>
      <c r="H85" s="46"/>
    </row>
    <row r="86" spans="1:8" ht="17.25" customHeight="1" hidden="1">
      <c r="A86" s="37"/>
      <c r="B86" s="369">
        <v>1</v>
      </c>
      <c r="C86" s="370" t="s">
        <v>610</v>
      </c>
      <c r="D86" s="27"/>
      <c r="E86" s="162" t="s">
        <v>171</v>
      </c>
      <c r="F86" s="371" t="s">
        <v>191</v>
      </c>
      <c r="G86" s="372">
        <v>5</v>
      </c>
      <c r="H86" s="46"/>
    </row>
    <row r="87" spans="1:8" ht="30.75" customHeight="1">
      <c r="A87" s="37"/>
      <c r="B87" s="369"/>
      <c r="C87" s="461" t="s">
        <v>165</v>
      </c>
      <c r="D87" s="27"/>
      <c r="E87" s="162" t="s">
        <v>280</v>
      </c>
      <c r="F87" s="371"/>
      <c r="G87" s="462">
        <f>G88</f>
        <v>20</v>
      </c>
      <c r="H87" s="46"/>
    </row>
    <row r="88" spans="1:8" ht="42" customHeight="1">
      <c r="A88" s="37"/>
      <c r="B88" s="369"/>
      <c r="C88" s="461" t="s">
        <v>316</v>
      </c>
      <c r="D88" s="27"/>
      <c r="E88" s="162" t="s">
        <v>280</v>
      </c>
      <c r="F88" s="371">
        <v>200</v>
      </c>
      <c r="G88" s="462">
        <f>'прил 5 (ведомст.)'!J159</f>
        <v>20</v>
      </c>
      <c r="H88" s="46"/>
    </row>
    <row r="89" spans="1:8" ht="24.75" customHeight="1">
      <c r="A89" s="37"/>
      <c r="B89" s="51"/>
      <c r="C89" s="139" t="s">
        <v>348</v>
      </c>
      <c r="D89" s="141"/>
      <c r="E89" s="140" t="s">
        <v>523</v>
      </c>
      <c r="F89" s="190"/>
      <c r="G89" s="177">
        <f>G90+G91</f>
        <v>10</v>
      </c>
      <c r="H89" s="46"/>
    </row>
    <row r="90" spans="1:8" ht="39" customHeight="1">
      <c r="A90" s="37"/>
      <c r="B90" s="51"/>
      <c r="C90" s="139" t="s">
        <v>316</v>
      </c>
      <c r="D90" s="141"/>
      <c r="E90" s="140" t="s">
        <v>523</v>
      </c>
      <c r="F90" s="190" t="s">
        <v>95</v>
      </c>
      <c r="G90" s="177">
        <f>'прил 5 (ведомст.)'!J73</f>
        <v>10</v>
      </c>
      <c r="H90" s="46"/>
    </row>
    <row r="91" spans="1:8" ht="24" customHeight="1" hidden="1">
      <c r="A91" s="37"/>
      <c r="B91" s="51"/>
      <c r="C91" s="139" t="s">
        <v>98</v>
      </c>
      <c r="D91" s="141"/>
      <c r="E91" s="140" t="s">
        <v>523</v>
      </c>
      <c r="F91" s="141" t="s">
        <v>97</v>
      </c>
      <c r="G91" s="177">
        <f>'прил 5 (ведомст.)'!J74</f>
        <v>0</v>
      </c>
      <c r="H91" s="46"/>
    </row>
    <row r="92" spans="1:8" ht="26.25" customHeight="1" hidden="1">
      <c r="A92" s="37"/>
      <c r="B92" s="51"/>
      <c r="C92" s="176" t="s">
        <v>165</v>
      </c>
      <c r="D92" s="141"/>
      <c r="E92" s="140" t="s">
        <v>280</v>
      </c>
      <c r="F92" s="141"/>
      <c r="G92" s="177">
        <f>G93</f>
        <v>20</v>
      </c>
      <c r="H92" s="46"/>
    </row>
    <row r="93" spans="1:8" ht="39.75" customHeight="1" hidden="1">
      <c r="A93" s="37"/>
      <c r="B93" s="51"/>
      <c r="C93" s="139" t="s">
        <v>316</v>
      </c>
      <c r="D93" s="141"/>
      <c r="E93" s="140" t="s">
        <v>280</v>
      </c>
      <c r="F93" s="141" t="s">
        <v>95</v>
      </c>
      <c r="G93" s="177">
        <f>'прил 5 (ведомст.)'!J160</f>
        <v>20</v>
      </c>
      <c r="H93" s="46"/>
    </row>
    <row r="94" spans="1:8" ht="39.75" customHeight="1">
      <c r="A94" s="37"/>
      <c r="B94" s="53">
        <v>4</v>
      </c>
      <c r="C94" s="149" t="s">
        <v>36</v>
      </c>
      <c r="D94" s="140"/>
      <c r="E94" s="150" t="s">
        <v>258</v>
      </c>
      <c r="F94" s="154"/>
      <c r="G94" s="192">
        <f>G95</f>
        <v>135312.7</v>
      </c>
      <c r="H94" s="46"/>
    </row>
    <row r="95" spans="1:8" ht="25.5" customHeight="1">
      <c r="A95" s="37"/>
      <c r="B95" s="51"/>
      <c r="C95" s="139" t="s">
        <v>354</v>
      </c>
      <c r="D95" s="140"/>
      <c r="E95" s="140" t="s">
        <v>259</v>
      </c>
      <c r="F95" s="141"/>
      <c r="G95" s="142">
        <f>G96</f>
        <v>135312.7</v>
      </c>
      <c r="H95" s="46"/>
    </row>
    <row r="96" spans="1:8" ht="44.25" customHeight="1">
      <c r="A96" s="37"/>
      <c r="B96" s="51"/>
      <c r="C96" s="143" t="s">
        <v>281</v>
      </c>
      <c r="D96" s="140"/>
      <c r="E96" s="140" t="s">
        <v>260</v>
      </c>
      <c r="F96" s="141"/>
      <c r="G96" s="142">
        <f>G114+G108+G100+G110+G111</f>
        <v>135312.7</v>
      </c>
      <c r="H96" s="46"/>
    </row>
    <row r="97" spans="1:8" ht="20.25" customHeight="1" hidden="1">
      <c r="A97" s="37"/>
      <c r="B97" s="51"/>
      <c r="C97" s="139" t="s">
        <v>96</v>
      </c>
      <c r="D97" s="140"/>
      <c r="E97" s="140" t="s">
        <v>237</v>
      </c>
      <c r="F97" s="141" t="s">
        <v>95</v>
      </c>
      <c r="G97" s="142">
        <f>'прил 5 (ведомст.)'!J140</f>
        <v>0</v>
      </c>
      <c r="H97" s="46"/>
    </row>
    <row r="98" spans="1:8" ht="57" customHeight="1">
      <c r="A98" s="37"/>
      <c r="B98" s="51"/>
      <c r="C98" s="143" t="s">
        <v>125</v>
      </c>
      <c r="D98" s="140"/>
      <c r="E98" s="140" t="s">
        <v>261</v>
      </c>
      <c r="F98" s="141"/>
      <c r="G98" s="142">
        <f>G100+G110</f>
        <v>1599.9</v>
      </c>
      <c r="H98" s="46"/>
    </row>
    <row r="99" spans="1:8" ht="65.25" customHeight="1" hidden="1">
      <c r="A99" s="37"/>
      <c r="B99" s="51"/>
      <c r="C99" s="143"/>
      <c r="D99" s="140"/>
      <c r="E99" s="140"/>
      <c r="F99" s="141"/>
      <c r="G99" s="142"/>
      <c r="H99" s="46"/>
    </row>
    <row r="100" spans="1:8" ht="39.75" customHeight="1">
      <c r="A100" s="37"/>
      <c r="B100" s="51"/>
      <c r="C100" s="139" t="s">
        <v>316</v>
      </c>
      <c r="D100" s="140"/>
      <c r="E100" s="140" t="s">
        <v>261</v>
      </c>
      <c r="F100" s="141" t="s">
        <v>95</v>
      </c>
      <c r="G100" s="148">
        <f>'прил 5 (ведомст.)'!J142</f>
        <v>999.9</v>
      </c>
      <c r="H100" s="46"/>
    </row>
    <row r="101" spans="1:8" ht="39.75" customHeight="1" hidden="1">
      <c r="A101" s="37"/>
      <c r="B101" s="51"/>
      <c r="C101" s="139" t="s">
        <v>420</v>
      </c>
      <c r="D101" s="140"/>
      <c r="E101" s="140" t="s">
        <v>261</v>
      </c>
      <c r="F101" s="141" t="s">
        <v>419</v>
      </c>
      <c r="G101" s="148"/>
      <c r="H101" s="46"/>
    </row>
    <row r="102" spans="1:8" ht="52.5" customHeight="1" hidden="1">
      <c r="A102" s="37"/>
      <c r="B102" s="53" t="s">
        <v>108</v>
      </c>
      <c r="C102" s="149" t="s">
        <v>41</v>
      </c>
      <c r="D102" s="140"/>
      <c r="E102" s="150" t="s">
        <v>262</v>
      </c>
      <c r="F102" s="141"/>
      <c r="G102" s="151">
        <f>G103</f>
        <v>0</v>
      </c>
      <c r="H102" s="46"/>
    </row>
    <row r="103" spans="1:8" ht="22.5" customHeight="1" hidden="1">
      <c r="A103" s="37"/>
      <c r="B103" s="51"/>
      <c r="C103" s="139" t="s">
        <v>354</v>
      </c>
      <c r="D103" s="140"/>
      <c r="E103" s="140" t="s">
        <v>263</v>
      </c>
      <c r="F103" s="141"/>
      <c r="G103" s="142">
        <f>G104</f>
        <v>0</v>
      </c>
      <c r="H103" s="46"/>
    </row>
    <row r="104" spans="1:8" ht="18" customHeight="1" hidden="1">
      <c r="A104" s="37"/>
      <c r="B104" s="51"/>
      <c r="C104" s="152" t="s">
        <v>282</v>
      </c>
      <c r="D104" s="140"/>
      <c r="E104" s="140" t="s">
        <v>264</v>
      </c>
      <c r="F104" s="141"/>
      <c r="G104" s="142">
        <f>G105</f>
        <v>0</v>
      </c>
      <c r="H104" s="46"/>
    </row>
    <row r="105" spans="1:8" ht="22.5" customHeight="1" hidden="1">
      <c r="A105" s="37"/>
      <c r="B105" s="51"/>
      <c r="C105" s="139" t="s">
        <v>124</v>
      </c>
      <c r="D105" s="140"/>
      <c r="E105" s="140" t="s">
        <v>265</v>
      </c>
      <c r="F105" s="141"/>
      <c r="G105" s="153">
        <f>G106</f>
        <v>0</v>
      </c>
      <c r="H105" s="46"/>
    </row>
    <row r="106" spans="1:8" ht="38.25" customHeight="1" hidden="1">
      <c r="A106" s="37"/>
      <c r="B106" s="53"/>
      <c r="C106" s="139" t="s">
        <v>316</v>
      </c>
      <c r="D106" s="154"/>
      <c r="E106" s="140" t="s">
        <v>265</v>
      </c>
      <c r="F106" s="141" t="s">
        <v>95</v>
      </c>
      <c r="G106" s="142">
        <f>'прил 5 (ведомст.)'!J165</f>
        <v>0</v>
      </c>
      <c r="H106" s="46"/>
    </row>
    <row r="107" spans="1:8" ht="38.25" customHeight="1" hidden="1">
      <c r="A107" s="37"/>
      <c r="B107" s="53"/>
      <c r="C107" s="139" t="s">
        <v>433</v>
      </c>
      <c r="D107" s="154"/>
      <c r="E107" s="140" t="s">
        <v>432</v>
      </c>
      <c r="F107" s="141"/>
      <c r="G107" s="142">
        <f>G108</f>
        <v>0</v>
      </c>
      <c r="H107" s="46"/>
    </row>
    <row r="108" spans="1:8" ht="38.25" customHeight="1" hidden="1">
      <c r="A108" s="37"/>
      <c r="B108" s="53"/>
      <c r="C108" s="139" t="s">
        <v>316</v>
      </c>
      <c r="D108" s="154"/>
      <c r="E108" s="140" t="s">
        <v>432</v>
      </c>
      <c r="F108" s="141" t="s">
        <v>95</v>
      </c>
      <c r="G108" s="142">
        <f>'прил 5 (ведомст.)'!J144</f>
        <v>0</v>
      </c>
      <c r="H108" s="46"/>
    </row>
    <row r="109" spans="1:8" ht="38.25" customHeight="1" hidden="1">
      <c r="A109" s="37"/>
      <c r="B109" s="53"/>
      <c r="C109" s="139" t="s">
        <v>441</v>
      </c>
      <c r="D109" s="154"/>
      <c r="E109" s="140" t="s">
        <v>442</v>
      </c>
      <c r="F109" s="141"/>
      <c r="G109" s="142">
        <f>G110</f>
        <v>600</v>
      </c>
      <c r="H109" s="46"/>
    </row>
    <row r="110" spans="1:8" ht="38.25" customHeight="1">
      <c r="A110" s="37"/>
      <c r="B110" s="53"/>
      <c r="C110" s="139" t="s">
        <v>420</v>
      </c>
      <c r="D110" s="154"/>
      <c r="E110" s="140" t="s">
        <v>261</v>
      </c>
      <c r="F110" s="141" t="s">
        <v>419</v>
      </c>
      <c r="G110" s="142">
        <f>'прил 5 (ведомст.)'!J146</f>
        <v>600</v>
      </c>
      <c r="H110" s="46"/>
    </row>
    <row r="111" spans="1:8" ht="38.25" customHeight="1">
      <c r="A111" s="37"/>
      <c r="B111" s="53"/>
      <c r="C111" s="139" t="s">
        <v>635</v>
      </c>
      <c r="D111" s="154"/>
      <c r="E111" s="140" t="s">
        <v>432</v>
      </c>
      <c r="F111" s="141"/>
      <c r="G111" s="142">
        <f>G112</f>
        <v>18635.2</v>
      </c>
      <c r="H111" s="46"/>
    </row>
    <row r="112" spans="1:8" ht="38.25" customHeight="1">
      <c r="A112" s="37"/>
      <c r="B112" s="53"/>
      <c r="C112" s="139" t="s">
        <v>420</v>
      </c>
      <c r="D112" s="154"/>
      <c r="E112" s="140" t="s">
        <v>432</v>
      </c>
      <c r="F112" s="141" t="s">
        <v>419</v>
      </c>
      <c r="G112" s="142">
        <f>'прил 5 (ведомст.)'!J148</f>
        <v>18635.2</v>
      </c>
      <c r="H112" s="46"/>
    </row>
    <row r="113" spans="1:8" ht="38.25" customHeight="1">
      <c r="A113" s="37"/>
      <c r="B113" s="53"/>
      <c r="C113" s="139" t="s">
        <v>441</v>
      </c>
      <c r="D113" s="154"/>
      <c r="E113" s="140" t="s">
        <v>442</v>
      </c>
      <c r="F113" s="141"/>
      <c r="G113" s="142">
        <f>G114</f>
        <v>115077.6</v>
      </c>
      <c r="H113" s="46"/>
    </row>
    <row r="114" spans="1:8" ht="38.25" customHeight="1">
      <c r="A114" s="37"/>
      <c r="B114" s="53"/>
      <c r="C114" s="139" t="s">
        <v>420</v>
      </c>
      <c r="D114" s="154"/>
      <c r="E114" s="140" t="s">
        <v>442</v>
      </c>
      <c r="F114" s="141" t="s">
        <v>419</v>
      </c>
      <c r="G114" s="142">
        <f>'прил 5 (ведомст.)'!J153</f>
        <v>115077.6</v>
      </c>
      <c r="H114" s="46"/>
    </row>
    <row r="115" spans="1:8" ht="36.75" customHeight="1">
      <c r="A115" s="37"/>
      <c r="B115" s="53">
        <v>5</v>
      </c>
      <c r="C115" s="149" t="s">
        <v>37</v>
      </c>
      <c r="D115" s="140"/>
      <c r="E115" s="150" t="s">
        <v>283</v>
      </c>
      <c r="F115" s="141"/>
      <c r="G115" s="192">
        <f>G116</f>
        <v>6154.400000000001</v>
      </c>
      <c r="H115" s="46"/>
    </row>
    <row r="116" spans="1:8" ht="21" customHeight="1">
      <c r="A116" s="37"/>
      <c r="B116" s="51"/>
      <c r="C116" s="139" t="s">
        <v>354</v>
      </c>
      <c r="D116" s="140"/>
      <c r="E116" s="140" t="s">
        <v>284</v>
      </c>
      <c r="F116" s="140"/>
      <c r="G116" s="148">
        <f>G117+G120+G150+G156+G153+G147+G159+G163+G144</f>
        <v>6154.400000000001</v>
      </c>
      <c r="H116" s="46"/>
    </row>
    <row r="117" spans="1:8" ht="36" customHeight="1">
      <c r="A117" s="37"/>
      <c r="B117" s="51"/>
      <c r="C117" s="139" t="s">
        <v>286</v>
      </c>
      <c r="D117" s="140"/>
      <c r="E117" s="140" t="s">
        <v>285</v>
      </c>
      <c r="F117" s="140"/>
      <c r="G117" s="148">
        <f>G118</f>
        <v>891.5</v>
      </c>
      <c r="H117" s="46"/>
    </row>
    <row r="118" spans="1:8" ht="20.25" customHeight="1">
      <c r="A118" s="37"/>
      <c r="B118" s="51"/>
      <c r="C118" s="142" t="s">
        <v>11</v>
      </c>
      <c r="D118" s="140"/>
      <c r="E118" s="140" t="s">
        <v>287</v>
      </c>
      <c r="F118" s="140"/>
      <c r="G118" s="148">
        <f>G119</f>
        <v>891.5</v>
      </c>
      <c r="H118" s="46"/>
    </row>
    <row r="119" spans="1:8" ht="62.25" customHeight="1">
      <c r="A119" s="37"/>
      <c r="B119" s="51"/>
      <c r="C119" s="142" t="s">
        <v>503</v>
      </c>
      <c r="D119" s="140"/>
      <c r="E119" s="140" t="s">
        <v>287</v>
      </c>
      <c r="F119" s="140" t="s">
        <v>94</v>
      </c>
      <c r="G119" s="148">
        <f>'прил 5 (ведомст.)'!J34</f>
        <v>891.5</v>
      </c>
      <c r="H119" s="46"/>
    </row>
    <row r="120" spans="1:8" ht="20.25" customHeight="1">
      <c r="A120" s="37"/>
      <c r="B120" s="51"/>
      <c r="C120" s="139" t="s">
        <v>12</v>
      </c>
      <c r="D120" s="140"/>
      <c r="E120" s="140" t="s">
        <v>288</v>
      </c>
      <c r="F120" s="140"/>
      <c r="G120" s="148">
        <f>G121+G125+G128+G130+G136+G140</f>
        <v>5204.8</v>
      </c>
      <c r="H120" s="46"/>
    </row>
    <row r="121" spans="1:8" ht="21" customHeight="1">
      <c r="A121" s="37"/>
      <c r="B121" s="51"/>
      <c r="C121" s="142" t="s">
        <v>11</v>
      </c>
      <c r="D121" s="140"/>
      <c r="E121" s="140" t="s">
        <v>289</v>
      </c>
      <c r="F121" s="140"/>
      <c r="G121" s="148">
        <f>G122+G123+G124</f>
        <v>4505.4</v>
      </c>
      <c r="H121" s="46"/>
    </row>
    <row r="122" spans="1:8" ht="60" customHeight="1">
      <c r="A122" s="37"/>
      <c r="B122" s="51"/>
      <c r="C122" s="142" t="s">
        <v>503</v>
      </c>
      <c r="D122" s="140"/>
      <c r="E122" s="140" t="s">
        <v>289</v>
      </c>
      <c r="F122" s="140" t="s">
        <v>94</v>
      </c>
      <c r="G122" s="148">
        <f>'прил 5 (ведомст.)'!J40</f>
        <v>4225.4</v>
      </c>
      <c r="H122" s="46"/>
    </row>
    <row r="123" spans="1:8" ht="33.75" customHeight="1">
      <c r="A123" s="37"/>
      <c r="B123" s="51"/>
      <c r="C123" s="152" t="s">
        <v>316</v>
      </c>
      <c r="D123" s="140"/>
      <c r="E123" s="140" t="s">
        <v>289</v>
      </c>
      <c r="F123" s="141" t="s">
        <v>95</v>
      </c>
      <c r="G123" s="293">
        <f>'прил 5 (ведомст.)'!J41</f>
        <v>260</v>
      </c>
      <c r="H123" s="46"/>
    </row>
    <row r="124" spans="1:8" ht="19.5" customHeight="1">
      <c r="A124" s="37"/>
      <c r="B124" s="51"/>
      <c r="C124" s="139" t="s">
        <v>98</v>
      </c>
      <c r="D124" s="140"/>
      <c r="E124" s="140" t="s">
        <v>289</v>
      </c>
      <c r="F124" s="141" t="s">
        <v>97</v>
      </c>
      <c r="G124" s="293">
        <f>'прил 5 (ведомст.)'!J42</f>
        <v>20</v>
      </c>
      <c r="H124" s="46"/>
    </row>
    <row r="125" spans="1:8" ht="45" customHeight="1">
      <c r="A125" s="37"/>
      <c r="B125" s="51"/>
      <c r="C125" s="139" t="s">
        <v>384</v>
      </c>
      <c r="D125" s="140"/>
      <c r="E125" s="140" t="s">
        <v>338</v>
      </c>
      <c r="F125" s="141"/>
      <c r="G125" s="293">
        <f>G127</f>
        <v>250</v>
      </c>
      <c r="H125" s="46"/>
    </row>
    <row r="126" spans="1:8" ht="22.5" customHeight="1">
      <c r="A126" s="37"/>
      <c r="B126" s="369">
        <v>1</v>
      </c>
      <c r="C126" s="370" t="s">
        <v>610</v>
      </c>
      <c r="D126" s="27"/>
      <c r="E126" s="162" t="s">
        <v>171</v>
      </c>
      <c r="F126" s="371" t="s">
        <v>191</v>
      </c>
      <c r="G126" s="372">
        <v>5</v>
      </c>
      <c r="H126" s="46"/>
    </row>
    <row r="127" spans="1:8" ht="39.75" customHeight="1">
      <c r="A127" s="37"/>
      <c r="B127" s="51"/>
      <c r="C127" s="139" t="s">
        <v>316</v>
      </c>
      <c r="D127" s="140"/>
      <c r="E127" s="140" t="s">
        <v>338</v>
      </c>
      <c r="F127" s="141" t="s">
        <v>95</v>
      </c>
      <c r="G127" s="293">
        <f>'прил 5 (ведомст.)'!J80</f>
        <v>250</v>
      </c>
      <c r="H127" s="46"/>
    </row>
    <row r="128" spans="1:8" ht="36.75" customHeight="1">
      <c r="A128" s="37"/>
      <c r="B128" s="51"/>
      <c r="C128" s="139" t="s">
        <v>119</v>
      </c>
      <c r="D128" s="140"/>
      <c r="E128" s="140" t="s">
        <v>294</v>
      </c>
      <c r="F128" s="141"/>
      <c r="G128" s="293">
        <f>G129</f>
        <v>35</v>
      </c>
      <c r="H128" s="46"/>
    </row>
    <row r="129" spans="1:8" ht="39.75" customHeight="1">
      <c r="A129" s="37"/>
      <c r="B129" s="51"/>
      <c r="C129" s="139" t="s">
        <v>316</v>
      </c>
      <c r="D129" s="140"/>
      <c r="E129" s="140" t="s">
        <v>294</v>
      </c>
      <c r="F129" s="141" t="s">
        <v>95</v>
      </c>
      <c r="G129" s="293">
        <f>'прил 5 (ведомст.)'!J82</f>
        <v>35</v>
      </c>
      <c r="H129" s="46"/>
    </row>
    <row r="130" spans="1:8" ht="39" customHeight="1">
      <c r="A130" s="37"/>
      <c r="B130" s="51"/>
      <c r="C130" s="139" t="s">
        <v>520</v>
      </c>
      <c r="D130" s="140"/>
      <c r="E130" s="140" t="s">
        <v>519</v>
      </c>
      <c r="F130" s="141"/>
      <c r="G130" s="293">
        <f>G131</f>
        <v>114</v>
      </c>
      <c r="H130" s="46"/>
    </row>
    <row r="131" spans="1:8" ht="42" customHeight="1">
      <c r="A131" s="37"/>
      <c r="B131" s="51"/>
      <c r="C131" s="139" t="s">
        <v>316</v>
      </c>
      <c r="D131" s="140"/>
      <c r="E131" s="140" t="s">
        <v>519</v>
      </c>
      <c r="F131" s="141" t="s">
        <v>95</v>
      </c>
      <c r="G131" s="293">
        <f>'прил 5 (ведомст.)'!J86</f>
        <v>114</v>
      </c>
      <c r="H131" s="46"/>
    </row>
    <row r="132" spans="1:8" ht="39.75" customHeight="1" hidden="1">
      <c r="A132" s="37"/>
      <c r="B132" s="51"/>
      <c r="C132" s="289" t="s">
        <v>119</v>
      </c>
      <c r="D132" s="140"/>
      <c r="E132" s="140" t="s">
        <v>294</v>
      </c>
      <c r="F132" s="141"/>
      <c r="G132" s="177">
        <f>G134</f>
        <v>0</v>
      </c>
      <c r="H132" s="46"/>
    </row>
    <row r="133" spans="1:8" ht="37.5" hidden="1">
      <c r="A133" s="37"/>
      <c r="B133" s="51"/>
      <c r="C133" s="139" t="s">
        <v>96</v>
      </c>
      <c r="D133" s="140"/>
      <c r="E133" s="140"/>
      <c r="F133" s="141"/>
      <c r="G133" s="286"/>
      <c r="H133" s="46"/>
    </row>
    <row r="134" spans="1:8" ht="40.5" customHeight="1" hidden="1">
      <c r="A134" s="37"/>
      <c r="B134" s="51"/>
      <c r="C134" s="139" t="s">
        <v>316</v>
      </c>
      <c r="D134" s="140"/>
      <c r="E134" s="140" t="s">
        <v>294</v>
      </c>
      <c r="F134" s="141" t="s">
        <v>95</v>
      </c>
      <c r="G134" s="177"/>
      <c r="H134" s="46"/>
    </row>
    <row r="135" spans="1:8" ht="18" customHeight="1" hidden="1">
      <c r="A135" s="37"/>
      <c r="B135" s="369">
        <v>1</v>
      </c>
      <c r="C135" s="373">
        <v>2</v>
      </c>
      <c r="D135" s="162"/>
      <c r="E135" s="162" t="s">
        <v>171</v>
      </c>
      <c r="F135" s="27" t="s">
        <v>191</v>
      </c>
      <c r="G135" s="372">
        <v>5</v>
      </c>
      <c r="H135" s="46"/>
    </row>
    <row r="136" spans="1:8" ht="39.75" customHeight="1">
      <c r="A136" s="37"/>
      <c r="B136" s="51"/>
      <c r="C136" s="248" t="s">
        <v>528</v>
      </c>
      <c r="D136" s="140"/>
      <c r="E136" s="140" t="s">
        <v>295</v>
      </c>
      <c r="F136" s="141"/>
      <c r="G136" s="177">
        <f>G138+G139</f>
        <v>296.6</v>
      </c>
      <c r="H136" s="46"/>
    </row>
    <row r="137" spans="1:8" ht="21.75" customHeight="1" hidden="1">
      <c r="A137" s="37"/>
      <c r="B137" s="369">
        <v>1</v>
      </c>
      <c r="C137" s="373">
        <v>2</v>
      </c>
      <c r="D137" s="162"/>
      <c r="E137" s="162" t="s">
        <v>171</v>
      </c>
      <c r="F137" s="27" t="s">
        <v>191</v>
      </c>
      <c r="G137" s="372">
        <v>5</v>
      </c>
      <c r="H137" s="46"/>
    </row>
    <row r="138" spans="1:8" ht="62.25" customHeight="1">
      <c r="A138" s="37"/>
      <c r="B138" s="51"/>
      <c r="C138" s="142" t="s">
        <v>503</v>
      </c>
      <c r="D138" s="140"/>
      <c r="E138" s="140" t="s">
        <v>295</v>
      </c>
      <c r="F138" s="141" t="s">
        <v>94</v>
      </c>
      <c r="G138" s="177">
        <f>'прил 5 (ведомст.)'!J99</f>
        <v>295.6</v>
      </c>
      <c r="H138" s="46"/>
    </row>
    <row r="139" spans="1:8" ht="38.25" customHeight="1">
      <c r="A139" s="37"/>
      <c r="B139" s="51"/>
      <c r="C139" s="152" t="s">
        <v>316</v>
      </c>
      <c r="D139" s="140"/>
      <c r="E139" s="140" t="s">
        <v>295</v>
      </c>
      <c r="F139" s="141" t="s">
        <v>95</v>
      </c>
      <c r="G139" s="293">
        <f>'прил 5 (ведомст.)'!J100</f>
        <v>1</v>
      </c>
      <c r="H139" s="46"/>
    </row>
    <row r="140" spans="1:8" ht="36.75" customHeight="1">
      <c r="A140" s="37"/>
      <c r="B140" s="51"/>
      <c r="C140" s="142" t="s">
        <v>116</v>
      </c>
      <c r="D140" s="140"/>
      <c r="E140" s="140" t="s">
        <v>290</v>
      </c>
      <c r="F140" s="140"/>
      <c r="G140" s="142">
        <f>G141</f>
        <v>3.8</v>
      </c>
      <c r="H140" s="46"/>
    </row>
    <row r="141" spans="1:8" ht="37.5" customHeight="1">
      <c r="A141" s="37"/>
      <c r="B141" s="51"/>
      <c r="C141" s="152" t="s">
        <v>316</v>
      </c>
      <c r="D141" s="140"/>
      <c r="E141" s="140" t="s">
        <v>290</v>
      </c>
      <c r="F141" s="140" t="s">
        <v>95</v>
      </c>
      <c r="G141" s="142">
        <f>'прил 5 (ведомст.)'!J45</f>
        <v>3.8</v>
      </c>
      <c r="H141" s="46"/>
    </row>
    <row r="142" spans="1:8" ht="37.5" customHeight="1" hidden="1">
      <c r="A142" s="37"/>
      <c r="B142" s="51"/>
      <c r="C142" s="292" t="s">
        <v>520</v>
      </c>
      <c r="D142" s="140"/>
      <c r="E142" s="140" t="s">
        <v>519</v>
      </c>
      <c r="F142" s="140"/>
      <c r="G142" s="142">
        <f>G143</f>
        <v>0</v>
      </c>
      <c r="H142" s="46"/>
    </row>
    <row r="143" spans="1:8" ht="37.5" customHeight="1" hidden="1">
      <c r="A143" s="37"/>
      <c r="B143" s="51"/>
      <c r="C143" s="152" t="s">
        <v>316</v>
      </c>
      <c r="D143" s="140"/>
      <c r="E143" s="140" t="s">
        <v>519</v>
      </c>
      <c r="F143" s="140" t="s">
        <v>95</v>
      </c>
      <c r="G143" s="142"/>
      <c r="H143" s="46"/>
    </row>
    <row r="144" spans="1:8" ht="43.5" customHeight="1">
      <c r="A144" s="37"/>
      <c r="B144" s="51"/>
      <c r="C144" s="152" t="s">
        <v>341</v>
      </c>
      <c r="D144" s="140"/>
      <c r="E144" s="140" t="s">
        <v>339</v>
      </c>
      <c r="F144" s="140"/>
      <c r="G144" s="142">
        <f>G145</f>
        <v>10</v>
      </c>
      <c r="H144" s="46"/>
    </row>
    <row r="145" spans="1:8" ht="23.25" customHeight="1">
      <c r="A145" s="37"/>
      <c r="B145" s="51"/>
      <c r="C145" s="152" t="s">
        <v>342</v>
      </c>
      <c r="D145" s="140"/>
      <c r="E145" s="140" t="s">
        <v>340</v>
      </c>
      <c r="F145" s="140"/>
      <c r="G145" s="142">
        <f>G146</f>
        <v>10</v>
      </c>
      <c r="H145" s="46"/>
    </row>
    <row r="146" spans="1:8" ht="37.5" customHeight="1">
      <c r="A146" s="37"/>
      <c r="B146" s="51"/>
      <c r="C146" s="152" t="s">
        <v>316</v>
      </c>
      <c r="D146" s="140"/>
      <c r="E146" s="140" t="s">
        <v>340</v>
      </c>
      <c r="F146" s="140" t="s">
        <v>95</v>
      </c>
      <c r="G146" s="142">
        <f>'прил 5 (ведомст.)'!J224</f>
        <v>10</v>
      </c>
      <c r="H146" s="46"/>
    </row>
    <row r="147" spans="1:8" ht="22.5" customHeight="1" hidden="1">
      <c r="A147" s="37"/>
      <c r="B147" s="51"/>
      <c r="C147" s="139" t="s">
        <v>358</v>
      </c>
      <c r="D147" s="140"/>
      <c r="E147" s="140" t="s">
        <v>357</v>
      </c>
      <c r="F147" s="140"/>
      <c r="G147" s="142">
        <f>G148</f>
        <v>0</v>
      </c>
      <c r="H147" s="46"/>
    </row>
    <row r="148" spans="1:8" ht="22.5" customHeight="1" hidden="1">
      <c r="A148" s="37"/>
      <c r="B148" s="51"/>
      <c r="C148" s="139" t="s">
        <v>577</v>
      </c>
      <c r="D148" s="140"/>
      <c r="E148" s="140" t="s">
        <v>578</v>
      </c>
      <c r="F148" s="140"/>
      <c r="G148" s="142">
        <f>G149</f>
        <v>0</v>
      </c>
      <c r="H148" s="46"/>
    </row>
    <row r="149" spans="1:8" ht="22.5" customHeight="1" hidden="1">
      <c r="A149" s="37"/>
      <c r="B149" s="51"/>
      <c r="C149" s="139" t="s">
        <v>98</v>
      </c>
      <c r="D149" s="140"/>
      <c r="E149" s="140" t="s">
        <v>578</v>
      </c>
      <c r="F149" s="140" t="s">
        <v>97</v>
      </c>
      <c r="G149" s="142">
        <f>'прил 5 (ведомст.)'!J58</f>
        <v>0</v>
      </c>
      <c r="H149" s="46"/>
    </row>
    <row r="150" spans="1:8" ht="21.75" customHeight="1" hidden="1">
      <c r="A150" s="37"/>
      <c r="B150" s="51"/>
      <c r="C150" s="289" t="s">
        <v>292</v>
      </c>
      <c r="D150" s="140"/>
      <c r="E150" s="140" t="s">
        <v>291</v>
      </c>
      <c r="F150" s="140"/>
      <c r="G150" s="142">
        <f>G151</f>
        <v>0</v>
      </c>
      <c r="H150" s="46"/>
    </row>
    <row r="151" spans="1:8" ht="35.25" customHeight="1" hidden="1">
      <c r="A151" s="37"/>
      <c r="B151" s="52"/>
      <c r="C151" s="294" t="s">
        <v>27</v>
      </c>
      <c r="D151" s="154"/>
      <c r="E151" s="140" t="s">
        <v>293</v>
      </c>
      <c r="F151" s="141"/>
      <c r="G151" s="142">
        <f>G152</f>
        <v>0</v>
      </c>
      <c r="H151" s="46"/>
    </row>
    <row r="152" spans="1:8" ht="38.25" customHeight="1" hidden="1">
      <c r="A152" s="37"/>
      <c r="B152" s="51"/>
      <c r="C152" s="139" t="s">
        <v>316</v>
      </c>
      <c r="D152" s="140"/>
      <c r="E152" s="140" t="s">
        <v>293</v>
      </c>
      <c r="F152" s="141" t="s">
        <v>95</v>
      </c>
      <c r="G152" s="142">
        <v>0</v>
      </c>
      <c r="H152" s="46"/>
    </row>
    <row r="153" spans="1:8" ht="44.25" customHeight="1" hidden="1">
      <c r="A153" s="37"/>
      <c r="B153" s="51"/>
      <c r="C153" s="139" t="s">
        <v>341</v>
      </c>
      <c r="D153" s="140"/>
      <c r="E153" s="140" t="s">
        <v>339</v>
      </c>
      <c r="F153" s="141"/>
      <c r="G153" s="142">
        <f>G154</f>
        <v>0</v>
      </c>
      <c r="H153" s="46"/>
    </row>
    <row r="154" spans="1:8" ht="27" customHeight="1" hidden="1">
      <c r="A154" s="37"/>
      <c r="B154" s="51"/>
      <c r="C154" s="295" t="s">
        <v>342</v>
      </c>
      <c r="D154" s="140"/>
      <c r="E154" s="140" t="s">
        <v>340</v>
      </c>
      <c r="F154" s="141"/>
      <c r="G154" s="142"/>
      <c r="H154" s="46"/>
    </row>
    <row r="155" spans="1:8" ht="38.25" customHeight="1" hidden="1">
      <c r="A155" s="37"/>
      <c r="B155" s="51"/>
      <c r="C155" s="139" t="s">
        <v>316</v>
      </c>
      <c r="D155" s="140"/>
      <c r="E155" s="140" t="s">
        <v>340</v>
      </c>
      <c r="F155" s="141" t="s">
        <v>95</v>
      </c>
      <c r="G155" s="142">
        <f>'прил 5 (ведомст.)'!J89+'прил 5 (ведомст.)'!J222</f>
        <v>10</v>
      </c>
      <c r="H155" s="46"/>
    </row>
    <row r="156" spans="1:8" ht="33.75" customHeight="1" hidden="1">
      <c r="A156" s="37"/>
      <c r="B156" s="51"/>
      <c r="C156" s="152" t="s">
        <v>324</v>
      </c>
      <c r="D156" s="140"/>
      <c r="E156" s="140" t="s">
        <v>323</v>
      </c>
      <c r="F156" s="296"/>
      <c r="G156" s="148">
        <f>G157</f>
        <v>0</v>
      </c>
      <c r="H156" s="46"/>
    </row>
    <row r="157" spans="1:8" ht="51.75" customHeight="1" hidden="1">
      <c r="A157" s="37"/>
      <c r="B157" s="51"/>
      <c r="C157" s="292" t="s">
        <v>520</v>
      </c>
      <c r="D157" s="140"/>
      <c r="E157" s="140" t="s">
        <v>519</v>
      </c>
      <c r="F157" s="140"/>
      <c r="G157" s="148">
        <f>G158</f>
        <v>0</v>
      </c>
      <c r="H157" s="46"/>
    </row>
    <row r="158" spans="1:8" ht="36.75" customHeight="1" hidden="1">
      <c r="A158" s="37"/>
      <c r="B158" s="51"/>
      <c r="C158" s="152" t="s">
        <v>316</v>
      </c>
      <c r="D158" s="140"/>
      <c r="E158" s="140" t="s">
        <v>519</v>
      </c>
      <c r="F158" s="140" t="s">
        <v>95</v>
      </c>
      <c r="G158" s="148"/>
      <c r="H158" s="46"/>
    </row>
    <row r="159" spans="1:8" ht="39" customHeight="1">
      <c r="A159" s="37"/>
      <c r="B159" s="51"/>
      <c r="C159" s="152" t="s">
        <v>373</v>
      </c>
      <c r="D159" s="140"/>
      <c r="E159" s="140" t="s">
        <v>372</v>
      </c>
      <c r="F159" s="140"/>
      <c r="G159" s="148">
        <f>G160</f>
        <v>48.1</v>
      </c>
      <c r="H159" s="46"/>
    </row>
    <row r="160" spans="1:8" ht="41.25" customHeight="1">
      <c r="A160" s="37"/>
      <c r="B160" s="51"/>
      <c r="C160" s="152" t="s">
        <v>586</v>
      </c>
      <c r="D160" s="140"/>
      <c r="E160" s="140" t="s">
        <v>620</v>
      </c>
      <c r="F160" s="140"/>
      <c r="G160" s="148">
        <f>G161</f>
        <v>48.1</v>
      </c>
      <c r="H160" s="46"/>
    </row>
    <row r="161" spans="1:8" ht="20.25" customHeight="1">
      <c r="A161" s="37"/>
      <c r="B161" s="51"/>
      <c r="C161" s="139" t="s">
        <v>100</v>
      </c>
      <c r="D161" s="140"/>
      <c r="E161" s="140" t="s">
        <v>620</v>
      </c>
      <c r="F161" s="140" t="s">
        <v>99</v>
      </c>
      <c r="G161" s="148">
        <f>'прил 5 (ведомст.)'!J52</f>
        <v>48.1</v>
      </c>
      <c r="H161" s="46"/>
    </row>
    <row r="162" spans="1:8" ht="20.25" customHeight="1" hidden="1">
      <c r="A162" s="37"/>
      <c r="B162" s="51"/>
      <c r="C162" s="139" t="s">
        <v>445</v>
      </c>
      <c r="D162" s="140"/>
      <c r="E162" s="140" t="s">
        <v>444</v>
      </c>
      <c r="F162" s="140"/>
      <c r="G162" s="148">
        <f>'прил 5 (ведомст.)'!J90</f>
        <v>0</v>
      </c>
      <c r="H162" s="46"/>
    </row>
    <row r="163" spans="1:8" ht="23.25" customHeight="1" hidden="1">
      <c r="A163" s="37"/>
      <c r="B163" s="51"/>
      <c r="C163" s="139" t="s">
        <v>348</v>
      </c>
      <c r="D163" s="140"/>
      <c r="E163" s="140" t="s">
        <v>443</v>
      </c>
      <c r="F163" s="140"/>
      <c r="G163" s="148">
        <f>G164</f>
        <v>0</v>
      </c>
      <c r="H163" s="46"/>
    </row>
    <row r="164" spans="1:8" ht="20.25" customHeight="1" hidden="1">
      <c r="A164" s="37"/>
      <c r="B164" s="51"/>
      <c r="C164" s="139" t="s">
        <v>98</v>
      </c>
      <c r="D164" s="140"/>
      <c r="E164" s="140" t="s">
        <v>443</v>
      </c>
      <c r="F164" s="140" t="s">
        <v>97</v>
      </c>
      <c r="G164" s="148"/>
      <c r="H164" s="46"/>
    </row>
    <row r="165" spans="1:9" ht="55.5" customHeight="1">
      <c r="A165" s="37"/>
      <c r="B165" s="53">
        <v>6</v>
      </c>
      <c r="C165" s="149" t="s">
        <v>38</v>
      </c>
      <c r="D165" s="140"/>
      <c r="E165" s="150" t="s">
        <v>296</v>
      </c>
      <c r="F165" s="141"/>
      <c r="G165" s="192">
        <f>G172+G179+G176+G180+G167+G181+G173</f>
        <v>200</v>
      </c>
      <c r="H165" s="46"/>
      <c r="I165" s="47"/>
    </row>
    <row r="166" spans="1:8" ht="19.5" customHeight="1">
      <c r="A166" s="37"/>
      <c r="B166" s="51"/>
      <c r="C166" s="139" t="s">
        <v>354</v>
      </c>
      <c r="D166" s="140"/>
      <c r="E166" s="140" t="s">
        <v>297</v>
      </c>
      <c r="F166" s="141"/>
      <c r="G166" s="177">
        <f>G170+G174+G177</f>
        <v>200</v>
      </c>
      <c r="H166" s="46"/>
    </row>
    <row r="167" spans="1:8" ht="42" customHeight="1" hidden="1">
      <c r="A167" s="37"/>
      <c r="B167" s="51"/>
      <c r="C167" s="195" t="s">
        <v>299</v>
      </c>
      <c r="D167" s="140"/>
      <c r="E167" s="140" t="s">
        <v>298</v>
      </c>
      <c r="F167" s="141"/>
      <c r="G167" s="177">
        <f>G168</f>
        <v>0</v>
      </c>
      <c r="H167" s="46"/>
    </row>
    <row r="168" spans="1:8" ht="49.5" customHeight="1" hidden="1">
      <c r="A168" s="37"/>
      <c r="B168" s="51"/>
      <c r="C168" s="195" t="s">
        <v>483</v>
      </c>
      <c r="D168" s="140"/>
      <c r="E168" s="140" t="s">
        <v>484</v>
      </c>
      <c r="F168" s="141"/>
      <c r="G168" s="177">
        <f>G169</f>
        <v>0</v>
      </c>
      <c r="H168" s="46"/>
    </row>
    <row r="169" spans="1:8" ht="42" customHeight="1" hidden="1">
      <c r="A169" s="37"/>
      <c r="B169" s="51"/>
      <c r="C169" s="139" t="s">
        <v>420</v>
      </c>
      <c r="D169" s="140"/>
      <c r="E169" s="140" t="s">
        <v>484</v>
      </c>
      <c r="F169" s="141" t="s">
        <v>419</v>
      </c>
      <c r="G169" s="177">
        <f>'прил 5 (ведомст.)'!J184</f>
        <v>0</v>
      </c>
      <c r="H169" s="46"/>
    </row>
    <row r="170" spans="1:8" ht="24" customHeight="1">
      <c r="A170" s="37"/>
      <c r="B170" s="51"/>
      <c r="C170" s="143" t="s">
        <v>302</v>
      </c>
      <c r="D170" s="140"/>
      <c r="E170" s="140" t="s">
        <v>301</v>
      </c>
      <c r="F170" s="141"/>
      <c r="G170" s="177">
        <f>G171</f>
        <v>200</v>
      </c>
      <c r="H170" s="46"/>
    </row>
    <row r="171" spans="1:8" ht="21" customHeight="1">
      <c r="A171" s="37"/>
      <c r="B171" s="51"/>
      <c r="C171" s="297" t="s">
        <v>220</v>
      </c>
      <c r="D171" s="140"/>
      <c r="E171" s="140" t="s">
        <v>303</v>
      </c>
      <c r="F171" s="141"/>
      <c r="G171" s="177">
        <f>G172+G173</f>
        <v>200</v>
      </c>
      <c r="H171" s="46"/>
    </row>
    <row r="172" spans="1:8" ht="39" customHeight="1">
      <c r="A172" s="37"/>
      <c r="B172" s="51"/>
      <c r="C172" s="139" t="s">
        <v>316</v>
      </c>
      <c r="D172" s="140"/>
      <c r="E172" s="140" t="s">
        <v>303</v>
      </c>
      <c r="F172" s="141" t="s">
        <v>95</v>
      </c>
      <c r="G172" s="161">
        <f>'прил 5 (ведомст.)'!J196</f>
        <v>200</v>
      </c>
      <c r="H172" s="46"/>
    </row>
    <row r="173" spans="1:8" ht="36.75" customHeight="1" hidden="1">
      <c r="A173" s="37"/>
      <c r="B173" s="51"/>
      <c r="C173" s="139" t="s">
        <v>420</v>
      </c>
      <c r="D173" s="140"/>
      <c r="E173" s="140" t="s">
        <v>303</v>
      </c>
      <c r="F173" s="141" t="s">
        <v>419</v>
      </c>
      <c r="G173" s="161">
        <f>'прил 5 (ведомст.)'!J197</f>
        <v>0</v>
      </c>
      <c r="H173" s="46"/>
    </row>
    <row r="174" spans="1:8" ht="24" customHeight="1" hidden="1">
      <c r="A174" s="37"/>
      <c r="B174" s="51"/>
      <c r="C174" s="152" t="s">
        <v>306</v>
      </c>
      <c r="D174" s="140"/>
      <c r="E174" s="140" t="s">
        <v>304</v>
      </c>
      <c r="F174" s="141"/>
      <c r="G174" s="291">
        <f>G175</f>
        <v>0</v>
      </c>
      <c r="H174" s="46"/>
    </row>
    <row r="175" spans="1:8" ht="22.5" customHeight="1" hidden="1">
      <c r="A175" s="37"/>
      <c r="B175" s="51"/>
      <c r="C175" s="152" t="s">
        <v>307</v>
      </c>
      <c r="D175" s="140"/>
      <c r="E175" s="140" t="s">
        <v>305</v>
      </c>
      <c r="F175" s="141"/>
      <c r="G175" s="291">
        <f>G176</f>
        <v>0</v>
      </c>
      <c r="H175" s="46"/>
    </row>
    <row r="176" spans="1:8" ht="41.25" customHeight="1" hidden="1">
      <c r="A176" s="37"/>
      <c r="B176" s="51"/>
      <c r="C176" s="152" t="s">
        <v>316</v>
      </c>
      <c r="D176" s="140"/>
      <c r="E176" s="140" t="s">
        <v>305</v>
      </c>
      <c r="F176" s="141" t="s">
        <v>95</v>
      </c>
      <c r="G176" s="161">
        <f>'прил 5 (ведомст.)'!J200</f>
        <v>0</v>
      </c>
      <c r="H176" s="46"/>
    </row>
    <row r="177" spans="1:8" ht="23.25" customHeight="1" hidden="1">
      <c r="A177" s="37"/>
      <c r="B177" s="51"/>
      <c r="C177" s="139" t="s">
        <v>309</v>
      </c>
      <c r="D177" s="140"/>
      <c r="E177" s="140" t="s">
        <v>308</v>
      </c>
      <c r="F177" s="141"/>
      <c r="G177" s="291">
        <f>G178+G182</f>
        <v>0</v>
      </c>
      <c r="H177" s="46"/>
    </row>
    <row r="178" spans="1:8" s="4" customFormat="1" ht="21.75" customHeight="1" hidden="1">
      <c r="A178" s="37"/>
      <c r="B178" s="51"/>
      <c r="C178" s="139" t="s">
        <v>120</v>
      </c>
      <c r="D178" s="140"/>
      <c r="E178" s="140" t="s">
        <v>310</v>
      </c>
      <c r="F178" s="141"/>
      <c r="G178" s="193">
        <f>G179+G180</f>
        <v>0</v>
      </c>
      <c r="H178" s="46"/>
    </row>
    <row r="179" spans="1:8" s="4" customFormat="1" ht="39" customHeight="1" hidden="1">
      <c r="A179" s="37"/>
      <c r="B179" s="51"/>
      <c r="C179" s="139" t="s">
        <v>316</v>
      </c>
      <c r="D179" s="140"/>
      <c r="E179" s="140" t="s">
        <v>310</v>
      </c>
      <c r="F179" s="141" t="s">
        <v>95</v>
      </c>
      <c r="G179" s="177">
        <f>'прил 5 (ведомст.)'!J204</f>
        <v>0</v>
      </c>
      <c r="H179" s="46"/>
    </row>
    <row r="180" spans="1:8" s="4" customFormat="1" ht="38.25" customHeight="1" hidden="1">
      <c r="A180" s="37"/>
      <c r="B180" s="51"/>
      <c r="C180" s="139" t="s">
        <v>420</v>
      </c>
      <c r="D180" s="140"/>
      <c r="E180" s="140" t="s">
        <v>310</v>
      </c>
      <c r="F180" s="141" t="s">
        <v>419</v>
      </c>
      <c r="G180" s="177"/>
      <c r="H180" s="46"/>
    </row>
    <row r="181" spans="1:8" s="4" customFormat="1" ht="19.5" customHeight="1" hidden="1">
      <c r="A181" s="37"/>
      <c r="B181" s="51"/>
      <c r="C181" s="152" t="s">
        <v>485</v>
      </c>
      <c r="D181" s="140"/>
      <c r="E181" s="140" t="s">
        <v>328</v>
      </c>
      <c r="F181" s="141"/>
      <c r="G181" s="177">
        <f>G182</f>
        <v>0</v>
      </c>
      <c r="H181" s="46"/>
    </row>
    <row r="182" spans="1:8" s="4" customFormat="1" ht="42" customHeight="1" hidden="1">
      <c r="A182" s="37"/>
      <c r="B182" s="51"/>
      <c r="C182" s="160" t="s">
        <v>435</v>
      </c>
      <c r="D182" s="140"/>
      <c r="E182" s="140" t="s">
        <v>566</v>
      </c>
      <c r="F182" s="141"/>
      <c r="G182" s="177">
        <f>G183</f>
        <v>0</v>
      </c>
      <c r="H182" s="46"/>
    </row>
    <row r="183" spans="1:8" s="4" customFormat="1" ht="35.25" customHeight="1" hidden="1">
      <c r="A183" s="37"/>
      <c r="B183" s="51"/>
      <c r="C183" s="152" t="s">
        <v>316</v>
      </c>
      <c r="D183" s="140"/>
      <c r="E183" s="140" t="s">
        <v>566</v>
      </c>
      <c r="F183" s="141" t="s">
        <v>95</v>
      </c>
      <c r="G183" s="177">
        <f>'прил 5 (ведомст.)'!J207</f>
        <v>0</v>
      </c>
      <c r="H183" s="46"/>
    </row>
    <row r="184" spans="1:8" s="4" customFormat="1" ht="28.5" customHeight="1" hidden="1">
      <c r="A184" s="37"/>
      <c r="B184" s="51"/>
      <c r="C184" s="165" t="s">
        <v>351</v>
      </c>
      <c r="D184" s="140"/>
      <c r="E184" s="140" t="s">
        <v>352</v>
      </c>
      <c r="F184" s="141"/>
      <c r="G184" s="193">
        <f>G185</f>
        <v>0</v>
      </c>
      <c r="H184" s="46"/>
    </row>
    <row r="185" spans="1:8" s="4" customFormat="1" ht="34.5" customHeight="1" hidden="1">
      <c r="A185" s="37"/>
      <c r="B185" s="51"/>
      <c r="C185" s="165" t="s">
        <v>350</v>
      </c>
      <c r="D185" s="140"/>
      <c r="E185" s="140" t="s">
        <v>353</v>
      </c>
      <c r="F185" s="141"/>
      <c r="G185" s="193">
        <f>G186</f>
        <v>0</v>
      </c>
      <c r="H185" s="46"/>
    </row>
    <row r="186" spans="1:8" s="4" customFormat="1" ht="39.75" customHeight="1" hidden="1">
      <c r="A186" s="37"/>
      <c r="B186" s="51"/>
      <c r="C186" s="139" t="s">
        <v>316</v>
      </c>
      <c r="D186" s="140"/>
      <c r="E186" s="140" t="s">
        <v>353</v>
      </c>
      <c r="F186" s="141" t="s">
        <v>95</v>
      </c>
      <c r="G186" s="193">
        <f>'прил 5 (ведомст.)'!J177</f>
        <v>0</v>
      </c>
      <c r="H186" s="46"/>
    </row>
    <row r="187" spans="1:8" s="4" customFormat="1" ht="37.5" customHeight="1" hidden="1">
      <c r="A187" s="37"/>
      <c r="B187" s="51"/>
      <c r="C187" s="152" t="s">
        <v>376</v>
      </c>
      <c r="D187" s="140"/>
      <c r="E187" s="140" t="s">
        <v>375</v>
      </c>
      <c r="F187" s="141"/>
      <c r="G187" s="177">
        <f>G188</f>
        <v>0</v>
      </c>
      <c r="H187" s="46"/>
    </row>
    <row r="188" spans="1:8" s="4" customFormat="1" ht="36" customHeight="1" hidden="1">
      <c r="A188" s="37"/>
      <c r="B188" s="51"/>
      <c r="C188" s="152" t="s">
        <v>377</v>
      </c>
      <c r="D188" s="140"/>
      <c r="E188" s="140" t="s">
        <v>374</v>
      </c>
      <c r="F188" s="141"/>
      <c r="G188" s="177">
        <f>G189</f>
        <v>0</v>
      </c>
      <c r="H188" s="46"/>
    </row>
    <row r="189" spans="1:8" s="4" customFormat="1" ht="37.5" customHeight="1" hidden="1">
      <c r="A189" s="37"/>
      <c r="B189" s="51"/>
      <c r="C189" s="152" t="s">
        <v>316</v>
      </c>
      <c r="D189" s="140"/>
      <c r="E189" s="140" t="s">
        <v>374</v>
      </c>
      <c r="F189" s="141" t="s">
        <v>95</v>
      </c>
      <c r="G189" s="177">
        <f>'прил 5 (ведомст.)'!J210</f>
        <v>0</v>
      </c>
      <c r="H189" s="46"/>
    </row>
    <row r="190" spans="1:8" s="4" customFormat="1" ht="21.75" customHeight="1">
      <c r="A190" s="37"/>
      <c r="B190" s="53">
        <v>7</v>
      </c>
      <c r="C190" s="149" t="s">
        <v>118</v>
      </c>
      <c r="D190" s="140"/>
      <c r="E190" s="154" t="s">
        <v>311</v>
      </c>
      <c r="F190" s="141"/>
      <c r="G190" s="194">
        <f>G191</f>
        <v>24</v>
      </c>
      <c r="H190" s="46"/>
    </row>
    <row r="191" spans="1:8" s="4" customFormat="1" ht="35.25" customHeight="1">
      <c r="A191" s="37"/>
      <c r="B191" s="51"/>
      <c r="C191" s="152" t="s">
        <v>343</v>
      </c>
      <c r="D191" s="140"/>
      <c r="E191" s="140" t="s">
        <v>319</v>
      </c>
      <c r="F191" s="162"/>
      <c r="G191" s="177">
        <f>G192</f>
        <v>24</v>
      </c>
      <c r="H191" s="46"/>
    </row>
    <row r="192" spans="1:8" s="4" customFormat="1" ht="39.75" customHeight="1">
      <c r="A192" s="37"/>
      <c r="B192" s="51"/>
      <c r="C192" s="139" t="s">
        <v>271</v>
      </c>
      <c r="D192" s="140"/>
      <c r="E192" s="140" t="s">
        <v>320</v>
      </c>
      <c r="F192" s="162"/>
      <c r="G192" s="177">
        <f>G193</f>
        <v>24</v>
      </c>
      <c r="H192" s="46"/>
    </row>
    <row r="193" spans="1:8" s="4" customFormat="1" ht="36" customHeight="1">
      <c r="A193" s="37"/>
      <c r="B193" s="51"/>
      <c r="C193" s="152" t="s">
        <v>336</v>
      </c>
      <c r="D193" s="140"/>
      <c r="E193" s="140" t="s">
        <v>321</v>
      </c>
      <c r="F193" s="162"/>
      <c r="G193" s="177">
        <f>G194</f>
        <v>24</v>
      </c>
      <c r="H193" s="46"/>
    </row>
    <row r="194" spans="1:8" s="4" customFormat="1" ht="17.25" customHeight="1">
      <c r="A194" s="37"/>
      <c r="B194" s="51"/>
      <c r="C194" s="152" t="s">
        <v>100</v>
      </c>
      <c r="D194" s="140"/>
      <c r="E194" s="140" t="s">
        <v>321</v>
      </c>
      <c r="F194" s="162">
        <v>500</v>
      </c>
      <c r="G194" s="177">
        <f>'прил 5 (ведомст.)'!J26</f>
        <v>24</v>
      </c>
      <c r="H194" s="46"/>
    </row>
    <row r="195" spans="1:8" s="4" customFormat="1" ht="19.5" customHeight="1">
      <c r="A195" s="37"/>
      <c r="B195" s="53">
        <v>8</v>
      </c>
      <c r="C195" s="320" t="s">
        <v>501</v>
      </c>
      <c r="D195" s="140"/>
      <c r="E195" s="150" t="s">
        <v>312</v>
      </c>
      <c r="F195" s="154"/>
      <c r="G195" s="192">
        <f>G196</f>
        <v>30</v>
      </c>
      <c r="H195" s="46"/>
    </row>
    <row r="196" spans="1:8" s="4" customFormat="1" ht="19.5" customHeight="1">
      <c r="A196" s="37"/>
      <c r="B196" s="51"/>
      <c r="C196" s="292" t="s">
        <v>502</v>
      </c>
      <c r="D196" s="251"/>
      <c r="E196" s="140" t="s">
        <v>313</v>
      </c>
      <c r="F196" s="141"/>
      <c r="G196" s="293">
        <f>G197</f>
        <v>30</v>
      </c>
      <c r="H196" s="46"/>
    </row>
    <row r="197" spans="1:8" s="4" customFormat="1" ht="19.5" customHeight="1" hidden="1">
      <c r="A197" s="37"/>
      <c r="B197" s="51"/>
      <c r="C197" s="292" t="s">
        <v>183</v>
      </c>
      <c r="D197" s="251"/>
      <c r="E197" s="140" t="s">
        <v>314</v>
      </c>
      <c r="F197" s="141"/>
      <c r="G197" s="293">
        <f>G198</f>
        <v>30</v>
      </c>
      <c r="H197" s="46"/>
    </row>
    <row r="198" spans="1:8" s="4" customFormat="1" ht="17.25" customHeight="1">
      <c r="A198" s="37"/>
      <c r="B198" s="51"/>
      <c r="C198" s="143" t="s">
        <v>583</v>
      </c>
      <c r="D198" s="140"/>
      <c r="E198" s="140" t="s">
        <v>567</v>
      </c>
      <c r="F198" s="141"/>
      <c r="G198" s="293">
        <f>G199</f>
        <v>30</v>
      </c>
      <c r="H198" s="46"/>
    </row>
    <row r="199" spans="1:8" s="4" customFormat="1" ht="22.5" customHeight="1">
      <c r="A199" s="37"/>
      <c r="B199" s="51"/>
      <c r="C199" s="139" t="s">
        <v>98</v>
      </c>
      <c r="D199" s="140"/>
      <c r="E199" s="140" t="s">
        <v>567</v>
      </c>
      <c r="F199" s="141" t="s">
        <v>97</v>
      </c>
      <c r="G199" s="148">
        <f>'прил 5 (ведомст.)'!J64</f>
        <v>30</v>
      </c>
      <c r="H199" s="46"/>
    </row>
    <row r="200" ht="6" customHeight="1" hidden="1"/>
    <row r="201" spans="3:7" ht="1.5" customHeight="1">
      <c r="C201" s="41"/>
      <c r="D201" s="48"/>
      <c r="E201" s="48"/>
      <c r="F201" s="49"/>
      <c r="G201" s="50"/>
    </row>
    <row r="202" spans="1:3" ht="2.25" customHeight="1">
      <c r="A202" s="15" t="s">
        <v>208</v>
      </c>
      <c r="B202" s="15"/>
      <c r="C202" s="20"/>
    </row>
    <row r="203" spans="1:3" ht="19.5" customHeight="1">
      <c r="A203" s="29" t="s">
        <v>205</v>
      </c>
      <c r="B203" s="29" t="s">
        <v>382</v>
      </c>
      <c r="C203" s="15"/>
    </row>
    <row r="204" spans="1:7" ht="33" customHeight="1">
      <c r="A204" s="10" t="s">
        <v>206</v>
      </c>
      <c r="B204" s="482" t="s">
        <v>614</v>
      </c>
      <c r="C204" s="482"/>
      <c r="G204" s="50" t="s">
        <v>109</v>
      </c>
    </row>
    <row r="205" spans="2:7" ht="18.75" hidden="1">
      <c r="B205" s="42"/>
      <c r="C205" s="10"/>
      <c r="G205" s="50"/>
    </row>
  </sheetData>
  <sheetProtection/>
  <mergeCells count="17">
    <mergeCell ref="A14:A15"/>
    <mergeCell ref="C14:C15"/>
    <mergeCell ref="B14:B15"/>
    <mergeCell ref="E14:E15"/>
    <mergeCell ref="F14:F15"/>
    <mergeCell ref="C1:G1"/>
    <mergeCell ref="C2:G2"/>
    <mergeCell ref="C3:G3"/>
    <mergeCell ref="C4:G4"/>
    <mergeCell ref="G14:G15"/>
    <mergeCell ref="B204:C204"/>
    <mergeCell ref="F13:G13"/>
    <mergeCell ref="B11:G11"/>
    <mergeCell ref="C6:G6"/>
    <mergeCell ref="C7:G7"/>
    <mergeCell ref="C8:G8"/>
    <mergeCell ref="C9:G9"/>
  </mergeCells>
  <printOptions/>
  <pageMargins left="1.1811023622047245" right="0.3937007874015748" top="0.7874015748031497" bottom="0.5905511811023623" header="0" footer="0"/>
  <pageSetup blackAndWhite="1" fitToHeight="4" fitToWidth="1" horizontalDpi="600" verticalDpi="600" orientation="portrait" paperSize="9" scale="68" r:id="rId1"/>
  <rowBreaks count="2" manualBreakCount="2">
    <brk id="73" max="6" man="1"/>
    <brk id="137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01"/>
  <sheetViews>
    <sheetView view="pageBreakPreview" zoomScale="70" zoomScaleNormal="80" zoomScaleSheetLayoutView="70" workbookViewId="0" topLeftCell="A1">
      <selection activeCell="M10" sqref="M10"/>
    </sheetView>
  </sheetViews>
  <sheetFormatPr defaultColWidth="9.00390625" defaultRowHeight="12.75"/>
  <cols>
    <col min="1" max="1" width="2.625" style="2" customWidth="1"/>
    <col min="2" max="2" width="6.875" style="2" customWidth="1"/>
    <col min="3" max="3" width="92.00390625" style="12" customWidth="1"/>
    <col min="4" max="4" width="5.875" style="2" customWidth="1"/>
    <col min="5" max="5" width="4.25390625" style="5" customWidth="1"/>
    <col min="6" max="6" width="4.375" style="5" customWidth="1"/>
    <col min="7" max="7" width="11.125" style="5" hidden="1" customWidth="1"/>
    <col min="8" max="8" width="16.625" style="5" customWidth="1"/>
    <col min="9" max="9" width="6.125" style="23" customWidth="1"/>
    <col min="10" max="10" width="13.625" style="23" customWidth="1"/>
    <col min="11" max="11" width="4.375" style="1" customWidth="1"/>
    <col min="12" max="12" width="19.875" style="1" customWidth="1"/>
    <col min="13" max="13" width="11.875" style="1" bestFit="1" customWidth="1"/>
    <col min="14" max="18" width="9.125" style="1" customWidth="1"/>
    <col min="19" max="19" width="11.875" style="405" bestFit="1" customWidth="1"/>
    <col min="20" max="16384" width="9.125" style="1" customWidth="1"/>
  </cols>
  <sheetData>
    <row r="1" spans="4:10" ht="22.5" customHeight="1">
      <c r="D1" s="490" t="s">
        <v>476</v>
      </c>
      <c r="E1" s="490"/>
      <c r="F1" s="490"/>
      <c r="G1" s="490"/>
      <c r="H1" s="490"/>
      <c r="I1" s="490"/>
      <c r="J1" s="490"/>
    </row>
    <row r="2" spans="4:10" ht="21" customHeight="1">
      <c r="D2" s="464" t="s">
        <v>1</v>
      </c>
      <c r="E2" s="464"/>
      <c r="F2" s="464"/>
      <c r="G2" s="464"/>
      <c r="H2" s="464"/>
      <c r="I2" s="464"/>
      <c r="J2" s="464"/>
    </row>
    <row r="3" spans="4:10" ht="17.25" customHeight="1">
      <c r="D3" s="489" t="s">
        <v>206</v>
      </c>
      <c r="E3" s="489"/>
      <c r="F3" s="489"/>
      <c r="G3" s="489"/>
      <c r="H3" s="489"/>
      <c r="I3" s="489"/>
      <c r="J3" s="489"/>
    </row>
    <row r="4" spans="4:10" ht="20.25" customHeight="1">
      <c r="D4" s="489" t="s">
        <v>641</v>
      </c>
      <c r="E4" s="489"/>
      <c r="F4" s="489"/>
      <c r="G4" s="489"/>
      <c r="H4" s="489"/>
      <c r="I4" s="489"/>
      <c r="J4" s="489"/>
    </row>
    <row r="5" spans="1:10" ht="10.5" customHeight="1">
      <c r="A5" s="3"/>
      <c r="B5" s="3"/>
      <c r="C5" s="13"/>
      <c r="D5" s="6"/>
      <c r="E5" s="6"/>
      <c r="F5" s="6"/>
      <c r="G5" s="6"/>
      <c r="H5" s="6"/>
      <c r="I5" s="22"/>
      <c r="J5" s="22"/>
    </row>
    <row r="6" spans="1:10" ht="19.5" customHeight="1">
      <c r="A6" s="3"/>
      <c r="B6" s="3"/>
      <c r="C6" s="13"/>
      <c r="D6" s="490" t="s">
        <v>476</v>
      </c>
      <c r="E6" s="490"/>
      <c r="F6" s="490"/>
      <c r="G6" s="490"/>
      <c r="H6" s="490"/>
      <c r="I6" s="490"/>
      <c r="J6" s="490"/>
    </row>
    <row r="7" spans="1:10" ht="20.25" customHeight="1">
      <c r="A7" s="3"/>
      <c r="B7" s="3"/>
      <c r="C7" s="13"/>
      <c r="D7" s="464" t="s">
        <v>1</v>
      </c>
      <c r="E7" s="464"/>
      <c r="F7" s="464"/>
      <c r="G7" s="464"/>
      <c r="H7" s="464"/>
      <c r="I7" s="464"/>
      <c r="J7" s="464"/>
    </row>
    <row r="8" spans="1:10" ht="20.25" customHeight="1">
      <c r="A8" s="3"/>
      <c r="B8" s="3"/>
      <c r="C8" s="13"/>
      <c r="D8" s="489" t="s">
        <v>206</v>
      </c>
      <c r="E8" s="489"/>
      <c r="F8" s="489"/>
      <c r="G8" s="489"/>
      <c r="H8" s="489"/>
      <c r="I8" s="489"/>
      <c r="J8" s="489"/>
    </row>
    <row r="9" spans="1:10" ht="21.75" customHeight="1">
      <c r="A9" s="3"/>
      <c r="B9" s="3"/>
      <c r="C9" s="13"/>
      <c r="D9" s="489" t="s">
        <v>633</v>
      </c>
      <c r="E9" s="489"/>
      <c r="F9" s="489"/>
      <c r="G9" s="489"/>
      <c r="H9" s="489"/>
      <c r="I9" s="489"/>
      <c r="J9" s="489"/>
    </row>
    <row r="10" spans="1:10" ht="10.5" customHeight="1">
      <c r="A10" s="3"/>
      <c r="B10" s="3"/>
      <c r="C10" s="13"/>
      <c r="D10" s="117"/>
      <c r="E10" s="117"/>
      <c r="F10" s="117"/>
      <c r="G10" s="117"/>
      <c r="H10" s="117"/>
      <c r="I10" s="117"/>
      <c r="J10" s="117"/>
    </row>
    <row r="11" spans="1:10" ht="3.75" customHeight="1">
      <c r="A11" s="3"/>
      <c r="B11" s="3"/>
      <c r="C11" s="13"/>
      <c r="D11" s="6"/>
      <c r="E11" s="6"/>
      <c r="F11" s="6"/>
      <c r="G11" s="6"/>
      <c r="H11" s="6"/>
      <c r="I11" s="22"/>
      <c r="J11" s="22"/>
    </row>
    <row r="12" spans="1:10" ht="37.5" customHeight="1">
      <c r="A12" s="362"/>
      <c r="B12" s="512" t="s">
        <v>621</v>
      </c>
      <c r="C12" s="494"/>
      <c r="D12" s="494"/>
      <c r="E12" s="494"/>
      <c r="F12" s="494"/>
      <c r="G12" s="494"/>
      <c r="H12" s="494"/>
      <c r="I12" s="494"/>
      <c r="J12" s="494"/>
    </row>
    <row r="13" spans="1:10" ht="7.5" customHeight="1">
      <c r="A13" s="363"/>
      <c r="B13" s="44"/>
      <c r="C13" s="38"/>
      <c r="D13" s="38"/>
      <c r="E13" s="38"/>
      <c r="F13" s="38"/>
      <c r="G13" s="38"/>
      <c r="H13" s="38"/>
      <c r="I13" s="38"/>
      <c r="J13" s="38"/>
    </row>
    <row r="14" spans="1:13" ht="19.5" customHeight="1">
      <c r="A14" s="3"/>
      <c r="B14" s="3"/>
      <c r="C14" s="14"/>
      <c r="D14" s="7"/>
      <c r="E14" s="7"/>
      <c r="F14" s="7"/>
      <c r="G14" s="7"/>
      <c r="H14" s="3"/>
      <c r="I14" s="495" t="s">
        <v>199</v>
      </c>
      <c r="J14" s="495"/>
      <c r="K14" s="335"/>
      <c r="L14" s="336"/>
      <c r="M14" s="106"/>
    </row>
    <row r="15" spans="1:12" ht="27.75" customHeight="1">
      <c r="A15" s="508"/>
      <c r="B15" s="498" t="s">
        <v>153</v>
      </c>
      <c r="C15" s="500" t="s">
        <v>176</v>
      </c>
      <c r="D15" s="510" t="s">
        <v>196</v>
      </c>
      <c r="E15" s="510" t="s">
        <v>147</v>
      </c>
      <c r="F15" s="510" t="s">
        <v>148</v>
      </c>
      <c r="G15" s="102" t="s">
        <v>149</v>
      </c>
      <c r="H15" s="503" t="s">
        <v>59</v>
      </c>
      <c r="I15" s="504" t="s">
        <v>60</v>
      </c>
      <c r="J15" s="321" t="s">
        <v>138</v>
      </c>
      <c r="K15" s="337"/>
      <c r="L15" s="337"/>
    </row>
    <row r="16" spans="1:12" ht="4.5" customHeight="1" hidden="1">
      <c r="A16" s="509"/>
      <c r="B16" s="499"/>
      <c r="C16" s="499"/>
      <c r="D16" s="511"/>
      <c r="E16" s="511"/>
      <c r="F16" s="511"/>
      <c r="G16" s="279"/>
      <c r="H16" s="502"/>
      <c r="I16" s="502"/>
      <c r="J16" s="325"/>
      <c r="K16" s="338"/>
      <c r="L16" s="338"/>
    </row>
    <row r="17" spans="1:12" ht="18.75">
      <c r="A17" s="3"/>
      <c r="B17" s="32">
        <v>1</v>
      </c>
      <c r="C17" s="40">
        <v>2</v>
      </c>
      <c r="D17" s="8" t="s">
        <v>171</v>
      </c>
      <c r="E17" s="8" t="s">
        <v>191</v>
      </c>
      <c r="F17" s="8" t="s">
        <v>172</v>
      </c>
      <c r="G17" s="8" t="s">
        <v>173</v>
      </c>
      <c r="H17" s="8" t="s">
        <v>173</v>
      </c>
      <c r="I17" s="27">
        <v>7</v>
      </c>
      <c r="J17" s="27">
        <v>8</v>
      </c>
      <c r="K17" s="339"/>
      <c r="L17" s="335"/>
    </row>
    <row r="18" spans="1:19" s="207" customFormat="1" ht="21" customHeight="1">
      <c r="A18" s="364"/>
      <c r="B18" s="206"/>
      <c r="C18" s="149" t="s">
        <v>107</v>
      </c>
      <c r="D18" s="298"/>
      <c r="E18" s="298"/>
      <c r="F18" s="298"/>
      <c r="G18" s="298"/>
      <c r="H18" s="298"/>
      <c r="I18" s="299"/>
      <c r="J18" s="281">
        <f>J19+J27</f>
        <v>147989.80000000002</v>
      </c>
      <c r="K18" s="340"/>
      <c r="L18" s="341"/>
      <c r="S18" s="215"/>
    </row>
    <row r="19" spans="1:19" s="207" customFormat="1" ht="24" customHeight="1">
      <c r="A19" s="364"/>
      <c r="B19" s="95">
        <v>1</v>
      </c>
      <c r="C19" s="219" t="s">
        <v>399</v>
      </c>
      <c r="D19" s="150" t="s">
        <v>117</v>
      </c>
      <c r="E19" s="150"/>
      <c r="F19" s="150"/>
      <c r="G19" s="150"/>
      <c r="H19" s="150"/>
      <c r="I19" s="300"/>
      <c r="J19" s="281">
        <f aca="true" t="shared" si="0" ref="J19:J25">J20</f>
        <v>24</v>
      </c>
      <c r="K19" s="340"/>
      <c r="L19" s="342"/>
      <c r="S19" s="215"/>
    </row>
    <row r="20" spans="1:19" s="207" customFormat="1" ht="18.75">
      <c r="A20" s="364"/>
      <c r="B20" s="95"/>
      <c r="C20" s="219" t="s">
        <v>169</v>
      </c>
      <c r="D20" s="150" t="s">
        <v>117</v>
      </c>
      <c r="E20" s="150" t="s">
        <v>150</v>
      </c>
      <c r="F20" s="203"/>
      <c r="G20" s="203"/>
      <c r="H20" s="203"/>
      <c r="I20" s="301"/>
      <c r="J20" s="281">
        <f t="shared" si="0"/>
        <v>24</v>
      </c>
      <c r="K20" s="340"/>
      <c r="L20" s="342"/>
      <c r="S20" s="215"/>
    </row>
    <row r="21" spans="1:19" s="207" customFormat="1" ht="42" customHeight="1">
      <c r="A21" s="364"/>
      <c r="B21" s="95"/>
      <c r="C21" s="213" t="s">
        <v>155</v>
      </c>
      <c r="D21" s="203" t="s">
        <v>117</v>
      </c>
      <c r="E21" s="203" t="s">
        <v>150</v>
      </c>
      <c r="F21" s="203" t="s">
        <v>143</v>
      </c>
      <c r="G21" s="203"/>
      <c r="H21" s="203"/>
      <c r="I21" s="301"/>
      <c r="J21" s="284">
        <f t="shared" si="0"/>
        <v>24</v>
      </c>
      <c r="K21" s="340"/>
      <c r="L21" s="342"/>
      <c r="S21" s="215"/>
    </row>
    <row r="22" spans="1:19" s="207" customFormat="1" ht="22.5" customHeight="1">
      <c r="A22" s="364"/>
      <c r="B22" s="95"/>
      <c r="C22" s="213" t="s">
        <v>118</v>
      </c>
      <c r="D22" s="203" t="s">
        <v>117</v>
      </c>
      <c r="E22" s="203" t="s">
        <v>150</v>
      </c>
      <c r="F22" s="203" t="s">
        <v>143</v>
      </c>
      <c r="G22" s="203"/>
      <c r="H22" s="203" t="s">
        <v>311</v>
      </c>
      <c r="I22" s="301"/>
      <c r="J22" s="284">
        <f t="shared" si="0"/>
        <v>24</v>
      </c>
      <c r="K22" s="340"/>
      <c r="L22" s="342"/>
      <c r="S22" s="215"/>
    </row>
    <row r="23" spans="1:19" s="207" customFormat="1" ht="37.5">
      <c r="A23" s="364"/>
      <c r="B23" s="95"/>
      <c r="C23" s="213" t="s">
        <v>343</v>
      </c>
      <c r="D23" s="203" t="s">
        <v>117</v>
      </c>
      <c r="E23" s="203" t="s">
        <v>150</v>
      </c>
      <c r="F23" s="203" t="s">
        <v>143</v>
      </c>
      <c r="G23" s="203"/>
      <c r="H23" s="203" t="s">
        <v>319</v>
      </c>
      <c r="I23" s="301"/>
      <c r="J23" s="284">
        <f>J24</f>
        <v>24</v>
      </c>
      <c r="K23" s="340"/>
      <c r="L23" s="342"/>
      <c r="S23" s="215"/>
    </row>
    <row r="24" spans="1:19" s="207" customFormat="1" ht="37.5">
      <c r="A24" s="364"/>
      <c r="B24" s="95"/>
      <c r="C24" s="213" t="s">
        <v>271</v>
      </c>
      <c r="D24" s="203" t="s">
        <v>117</v>
      </c>
      <c r="E24" s="203" t="s">
        <v>150</v>
      </c>
      <c r="F24" s="203" t="s">
        <v>143</v>
      </c>
      <c r="G24" s="203"/>
      <c r="H24" s="203" t="s">
        <v>320</v>
      </c>
      <c r="I24" s="301"/>
      <c r="J24" s="284">
        <f>J25</f>
        <v>24</v>
      </c>
      <c r="K24" s="340"/>
      <c r="L24" s="342"/>
      <c r="S24" s="215"/>
    </row>
    <row r="25" spans="1:19" s="207" customFormat="1" ht="37.5">
      <c r="A25" s="364"/>
      <c r="B25" s="95"/>
      <c r="C25" s="213" t="s">
        <v>336</v>
      </c>
      <c r="D25" s="203" t="s">
        <v>117</v>
      </c>
      <c r="E25" s="203" t="s">
        <v>150</v>
      </c>
      <c r="F25" s="203" t="s">
        <v>143</v>
      </c>
      <c r="G25" s="203"/>
      <c r="H25" s="203" t="s">
        <v>321</v>
      </c>
      <c r="I25" s="301"/>
      <c r="J25" s="284">
        <f t="shared" si="0"/>
        <v>24</v>
      </c>
      <c r="K25" s="340"/>
      <c r="L25" s="342"/>
      <c r="S25" s="215"/>
    </row>
    <row r="26" spans="1:19" s="207" customFormat="1" ht="18.75">
      <c r="A26" s="364"/>
      <c r="B26" s="95"/>
      <c r="C26" s="213" t="s">
        <v>100</v>
      </c>
      <c r="D26" s="203" t="s">
        <v>117</v>
      </c>
      <c r="E26" s="203" t="s">
        <v>150</v>
      </c>
      <c r="F26" s="203" t="s">
        <v>143</v>
      </c>
      <c r="G26" s="203"/>
      <c r="H26" s="203" t="s">
        <v>321</v>
      </c>
      <c r="I26" s="301">
        <v>500</v>
      </c>
      <c r="J26" s="284">
        <v>24</v>
      </c>
      <c r="K26" s="340"/>
      <c r="L26" s="342"/>
      <c r="M26" s="208" t="s">
        <v>587</v>
      </c>
      <c r="N26" s="208"/>
      <c r="S26" s="215"/>
    </row>
    <row r="27" spans="1:19" s="210" customFormat="1" ht="21.75" customHeight="1">
      <c r="A27" s="365"/>
      <c r="B27" s="209">
        <v>2</v>
      </c>
      <c r="C27" s="219" t="s">
        <v>30</v>
      </c>
      <c r="D27" s="220" t="s">
        <v>211</v>
      </c>
      <c r="E27" s="203"/>
      <c r="F27" s="203"/>
      <c r="G27" s="203"/>
      <c r="H27" s="203"/>
      <c r="I27" s="203"/>
      <c r="J27" s="320">
        <f>J28+J93+J101+J135+J171+J236+J218</f>
        <v>147965.80000000002</v>
      </c>
      <c r="K27" s="340"/>
      <c r="L27" s="343"/>
      <c r="S27" s="218"/>
    </row>
    <row r="28" spans="1:19" s="210" customFormat="1" ht="20.25" customHeight="1">
      <c r="A28" s="365"/>
      <c r="B28" s="209"/>
      <c r="C28" s="219" t="s">
        <v>169</v>
      </c>
      <c r="D28" s="220" t="s">
        <v>211</v>
      </c>
      <c r="E28" s="150" t="s">
        <v>150</v>
      </c>
      <c r="F28" s="150"/>
      <c r="G28" s="150"/>
      <c r="H28" s="150"/>
      <c r="I28" s="150"/>
      <c r="J28" s="320">
        <f>J29+J35+J46+J53+J59+J65</f>
        <v>5957.8</v>
      </c>
      <c r="K28" s="340"/>
      <c r="L28" s="343"/>
      <c r="M28" s="222">
        <f>J29+J35</f>
        <v>5400.7</v>
      </c>
      <c r="S28" s="218"/>
    </row>
    <row r="29" spans="1:19" s="210" customFormat="1" ht="40.5" customHeight="1">
      <c r="A29" s="365"/>
      <c r="B29" s="209"/>
      <c r="C29" s="302" t="s">
        <v>135</v>
      </c>
      <c r="D29" s="202" t="s">
        <v>211</v>
      </c>
      <c r="E29" s="203" t="s">
        <v>150</v>
      </c>
      <c r="F29" s="203" t="s">
        <v>151</v>
      </c>
      <c r="G29" s="203"/>
      <c r="H29" s="203"/>
      <c r="I29" s="203"/>
      <c r="J29" s="205">
        <f>J30</f>
        <v>891.5</v>
      </c>
      <c r="K29" s="340"/>
      <c r="L29" s="343"/>
      <c r="S29" s="218"/>
    </row>
    <row r="30" spans="1:19" s="207" customFormat="1" ht="36.75" customHeight="1">
      <c r="A30" s="365"/>
      <c r="B30" s="209"/>
      <c r="C30" s="205" t="s">
        <v>37</v>
      </c>
      <c r="D30" s="202" t="s">
        <v>211</v>
      </c>
      <c r="E30" s="203" t="s">
        <v>150</v>
      </c>
      <c r="F30" s="203" t="s">
        <v>151</v>
      </c>
      <c r="G30" s="203" t="s">
        <v>177</v>
      </c>
      <c r="H30" s="203" t="s">
        <v>283</v>
      </c>
      <c r="I30" s="203"/>
      <c r="J30" s="205">
        <f>J31</f>
        <v>891.5</v>
      </c>
      <c r="K30" s="340"/>
      <c r="L30" s="342"/>
      <c r="S30" s="215"/>
    </row>
    <row r="31" spans="1:19" s="207" customFormat="1" ht="18.75" customHeight="1">
      <c r="A31" s="365"/>
      <c r="B31" s="209"/>
      <c r="C31" s="213" t="s">
        <v>354</v>
      </c>
      <c r="D31" s="202" t="s">
        <v>211</v>
      </c>
      <c r="E31" s="203" t="s">
        <v>150</v>
      </c>
      <c r="F31" s="203" t="s">
        <v>151</v>
      </c>
      <c r="G31" s="203" t="s">
        <v>167</v>
      </c>
      <c r="H31" s="203" t="s">
        <v>284</v>
      </c>
      <c r="I31" s="203"/>
      <c r="J31" s="205">
        <f>J32</f>
        <v>891.5</v>
      </c>
      <c r="K31" s="340"/>
      <c r="L31" s="342"/>
      <c r="S31" s="215"/>
    </row>
    <row r="32" spans="1:19" s="207" customFormat="1" ht="36.75" customHeight="1">
      <c r="A32" s="365"/>
      <c r="B32" s="209"/>
      <c r="C32" s="213" t="s">
        <v>286</v>
      </c>
      <c r="D32" s="202" t="s">
        <v>211</v>
      </c>
      <c r="E32" s="203" t="s">
        <v>150</v>
      </c>
      <c r="F32" s="203" t="s">
        <v>151</v>
      </c>
      <c r="G32" s="203"/>
      <c r="H32" s="203" t="s">
        <v>285</v>
      </c>
      <c r="I32" s="203"/>
      <c r="J32" s="205">
        <f>J33</f>
        <v>891.5</v>
      </c>
      <c r="K32" s="340"/>
      <c r="L32" s="342"/>
      <c r="S32" s="215"/>
    </row>
    <row r="33" spans="1:19" s="207" customFormat="1" ht="24.75" customHeight="1">
      <c r="A33" s="365"/>
      <c r="B33" s="209"/>
      <c r="C33" s="205" t="s">
        <v>11</v>
      </c>
      <c r="D33" s="202" t="s">
        <v>211</v>
      </c>
      <c r="E33" s="203" t="s">
        <v>150</v>
      </c>
      <c r="F33" s="203" t="s">
        <v>151</v>
      </c>
      <c r="G33" s="203"/>
      <c r="H33" s="203" t="s">
        <v>287</v>
      </c>
      <c r="I33" s="203"/>
      <c r="J33" s="205">
        <f>J34</f>
        <v>891.5</v>
      </c>
      <c r="K33" s="340"/>
      <c r="L33" s="342"/>
      <c r="S33" s="215"/>
    </row>
    <row r="34" spans="1:19" s="207" customFormat="1" ht="61.5" customHeight="1">
      <c r="A34" s="365"/>
      <c r="B34" s="209"/>
      <c r="C34" s="205" t="s">
        <v>503</v>
      </c>
      <c r="D34" s="202" t="s">
        <v>211</v>
      </c>
      <c r="E34" s="203" t="s">
        <v>150</v>
      </c>
      <c r="F34" s="203" t="s">
        <v>151</v>
      </c>
      <c r="G34" s="203"/>
      <c r="H34" s="203" t="s">
        <v>287</v>
      </c>
      <c r="I34" s="203" t="s">
        <v>94</v>
      </c>
      <c r="J34" s="205">
        <v>891.5</v>
      </c>
      <c r="K34" s="340"/>
      <c r="L34" s="342"/>
      <c r="M34" s="211">
        <f>J29+J35</f>
        <v>5400.7</v>
      </c>
      <c r="S34" s="215"/>
    </row>
    <row r="35" spans="1:19" s="210" customFormat="1" ht="55.5" customHeight="1">
      <c r="A35" s="364"/>
      <c r="B35" s="212"/>
      <c r="C35" s="216" t="s">
        <v>110</v>
      </c>
      <c r="D35" s="202" t="s">
        <v>211</v>
      </c>
      <c r="E35" s="203" t="s">
        <v>150</v>
      </c>
      <c r="F35" s="203" t="s">
        <v>154</v>
      </c>
      <c r="G35" s="203"/>
      <c r="H35" s="203"/>
      <c r="I35" s="204"/>
      <c r="J35" s="205">
        <f>J36</f>
        <v>4509.2</v>
      </c>
      <c r="K35" s="376"/>
      <c r="L35" s="344"/>
      <c r="M35" s="222">
        <f>J34+J40</f>
        <v>5116.9</v>
      </c>
      <c r="S35" s="218"/>
    </row>
    <row r="36" spans="1:19" s="207" customFormat="1" ht="40.5" customHeight="1">
      <c r="A36" s="364"/>
      <c r="B36" s="212"/>
      <c r="C36" s="205" t="s">
        <v>37</v>
      </c>
      <c r="D36" s="202" t="s">
        <v>211</v>
      </c>
      <c r="E36" s="203" t="s">
        <v>150</v>
      </c>
      <c r="F36" s="203" t="s">
        <v>154</v>
      </c>
      <c r="G36" s="203" t="s">
        <v>177</v>
      </c>
      <c r="H36" s="203" t="s">
        <v>283</v>
      </c>
      <c r="I36" s="204"/>
      <c r="J36" s="205">
        <f>J37</f>
        <v>4509.2</v>
      </c>
      <c r="K36" s="376"/>
      <c r="L36" s="345"/>
      <c r="S36" s="215"/>
    </row>
    <row r="37" spans="1:19" s="210" customFormat="1" ht="22.5" customHeight="1">
      <c r="A37" s="364"/>
      <c r="B37" s="212"/>
      <c r="C37" s="213" t="s">
        <v>354</v>
      </c>
      <c r="D37" s="202" t="s">
        <v>211</v>
      </c>
      <c r="E37" s="203" t="s">
        <v>150</v>
      </c>
      <c r="F37" s="203" t="s">
        <v>154</v>
      </c>
      <c r="G37" s="203" t="s">
        <v>193</v>
      </c>
      <c r="H37" s="203" t="s">
        <v>284</v>
      </c>
      <c r="I37" s="204"/>
      <c r="J37" s="205">
        <f>J38</f>
        <v>4509.2</v>
      </c>
      <c r="K37" s="376"/>
      <c r="L37" s="346"/>
      <c r="S37" s="218"/>
    </row>
    <row r="38" spans="1:19" s="210" customFormat="1" ht="22.5" customHeight="1">
      <c r="A38" s="364"/>
      <c r="B38" s="212"/>
      <c r="C38" s="213" t="s">
        <v>12</v>
      </c>
      <c r="D38" s="202" t="s">
        <v>211</v>
      </c>
      <c r="E38" s="203" t="s">
        <v>150</v>
      </c>
      <c r="F38" s="203" t="s">
        <v>154</v>
      </c>
      <c r="G38" s="203"/>
      <c r="H38" s="203" t="s">
        <v>288</v>
      </c>
      <c r="I38" s="204"/>
      <c r="J38" s="205">
        <f>J39+J44</f>
        <v>4509.2</v>
      </c>
      <c r="K38" s="376"/>
      <c r="L38" s="344"/>
      <c r="S38" s="218"/>
    </row>
    <row r="39" spans="1:19" s="210" customFormat="1" ht="19.5" customHeight="1">
      <c r="A39" s="364"/>
      <c r="B39" s="212"/>
      <c r="C39" s="303" t="s">
        <v>11</v>
      </c>
      <c r="D39" s="202" t="s">
        <v>211</v>
      </c>
      <c r="E39" s="203" t="s">
        <v>150</v>
      </c>
      <c r="F39" s="203" t="s">
        <v>154</v>
      </c>
      <c r="G39" s="203"/>
      <c r="H39" s="203" t="s">
        <v>289</v>
      </c>
      <c r="I39" s="204"/>
      <c r="J39" s="326">
        <f>J40+J41+J42</f>
        <v>4505.4</v>
      </c>
      <c r="K39" s="376"/>
      <c r="L39" s="344"/>
      <c r="S39" s="218"/>
    </row>
    <row r="40" spans="1:19" s="210" customFormat="1" ht="58.5" customHeight="1">
      <c r="A40" s="364"/>
      <c r="B40" s="212"/>
      <c r="C40" s="205" t="s">
        <v>503</v>
      </c>
      <c r="D40" s="202" t="s">
        <v>211</v>
      </c>
      <c r="E40" s="203" t="s">
        <v>150</v>
      </c>
      <c r="F40" s="203" t="s">
        <v>154</v>
      </c>
      <c r="G40" s="203"/>
      <c r="H40" s="203" t="s">
        <v>289</v>
      </c>
      <c r="I40" s="204" t="s">
        <v>94</v>
      </c>
      <c r="J40" s="326">
        <v>4225.4</v>
      </c>
      <c r="K40" s="376"/>
      <c r="L40" s="346"/>
      <c r="S40" s="218"/>
    </row>
    <row r="41" spans="1:19" s="210" customFormat="1" ht="39" customHeight="1">
      <c r="A41" s="364"/>
      <c r="B41" s="212"/>
      <c r="C41" s="213" t="s">
        <v>316</v>
      </c>
      <c r="D41" s="202" t="s">
        <v>211</v>
      </c>
      <c r="E41" s="203" t="s">
        <v>150</v>
      </c>
      <c r="F41" s="203" t="s">
        <v>154</v>
      </c>
      <c r="G41" s="203"/>
      <c r="H41" s="203" t="s">
        <v>289</v>
      </c>
      <c r="I41" s="204" t="s">
        <v>95</v>
      </c>
      <c r="J41" s="303">
        <v>260</v>
      </c>
      <c r="K41" s="376"/>
      <c r="L41" s="376"/>
      <c r="M41" s="515"/>
      <c r="N41" s="516"/>
      <c r="O41" s="516"/>
      <c r="P41" s="516"/>
      <c r="Q41" s="517"/>
      <c r="R41" s="517"/>
      <c r="S41" s="218"/>
    </row>
    <row r="42" spans="1:19" s="210" customFormat="1" ht="18.75" customHeight="1">
      <c r="A42" s="364"/>
      <c r="B42" s="212"/>
      <c r="C42" s="213" t="s">
        <v>98</v>
      </c>
      <c r="D42" s="202" t="s">
        <v>211</v>
      </c>
      <c r="E42" s="203" t="s">
        <v>150</v>
      </c>
      <c r="F42" s="203" t="s">
        <v>154</v>
      </c>
      <c r="G42" s="203"/>
      <c r="H42" s="203" t="s">
        <v>289</v>
      </c>
      <c r="I42" s="204" t="s">
        <v>97</v>
      </c>
      <c r="J42" s="303">
        <v>20</v>
      </c>
      <c r="K42" s="376"/>
      <c r="L42" s="346"/>
      <c r="S42" s="218"/>
    </row>
    <row r="43" spans="1:19" s="207" customFormat="1" ht="18.75" customHeight="1" hidden="1">
      <c r="A43" s="364"/>
      <c r="B43" s="212"/>
      <c r="C43" s="216" t="s">
        <v>182</v>
      </c>
      <c r="D43" s="202" t="s">
        <v>211</v>
      </c>
      <c r="E43" s="203" t="s">
        <v>150</v>
      </c>
      <c r="F43" s="203" t="s">
        <v>154</v>
      </c>
      <c r="G43" s="203" t="s">
        <v>136</v>
      </c>
      <c r="H43" s="203" t="s">
        <v>13</v>
      </c>
      <c r="I43" s="203"/>
      <c r="J43" s="205"/>
      <c r="K43" s="376"/>
      <c r="L43" s="345"/>
      <c r="S43" s="215"/>
    </row>
    <row r="44" spans="1:19" s="207" customFormat="1" ht="36" customHeight="1">
      <c r="A44" s="364"/>
      <c r="B44" s="212"/>
      <c r="C44" s="205" t="s">
        <v>116</v>
      </c>
      <c r="D44" s="202" t="s">
        <v>211</v>
      </c>
      <c r="E44" s="203" t="s">
        <v>150</v>
      </c>
      <c r="F44" s="203" t="s">
        <v>154</v>
      </c>
      <c r="G44" s="203"/>
      <c r="H44" s="203" t="s">
        <v>290</v>
      </c>
      <c r="I44" s="203"/>
      <c r="J44" s="205">
        <f>J45</f>
        <v>3.8</v>
      </c>
      <c r="K44" s="376"/>
      <c r="L44" s="345"/>
      <c r="S44" s="215"/>
    </row>
    <row r="45" spans="1:19" s="207" customFormat="1" ht="37.5" customHeight="1">
      <c r="A45" s="364"/>
      <c r="B45" s="212"/>
      <c r="C45" s="213" t="s">
        <v>316</v>
      </c>
      <c r="D45" s="202" t="s">
        <v>211</v>
      </c>
      <c r="E45" s="203" t="s">
        <v>150</v>
      </c>
      <c r="F45" s="203" t="s">
        <v>154</v>
      </c>
      <c r="G45" s="203"/>
      <c r="H45" s="203" t="s">
        <v>290</v>
      </c>
      <c r="I45" s="203" t="s">
        <v>95</v>
      </c>
      <c r="J45" s="205">
        <v>3.8</v>
      </c>
      <c r="K45" s="376"/>
      <c r="L45" s="345"/>
      <c r="S45" s="215"/>
    </row>
    <row r="46" spans="1:19" s="207" customFormat="1" ht="39" customHeight="1">
      <c r="A46" s="364"/>
      <c r="B46" s="212"/>
      <c r="C46" s="213" t="s">
        <v>155</v>
      </c>
      <c r="D46" s="202" t="s">
        <v>211</v>
      </c>
      <c r="E46" s="203" t="s">
        <v>150</v>
      </c>
      <c r="F46" s="203" t="s">
        <v>143</v>
      </c>
      <c r="G46" s="203"/>
      <c r="H46" s="203"/>
      <c r="I46" s="203"/>
      <c r="J46" s="205">
        <f>J47</f>
        <v>48.1</v>
      </c>
      <c r="K46" s="376"/>
      <c r="L46" s="345"/>
      <c r="S46" s="215"/>
    </row>
    <row r="47" spans="1:19" s="207" customFormat="1" ht="37.5" customHeight="1">
      <c r="A47" s="364"/>
      <c r="B47" s="212"/>
      <c r="C47" s="205" t="s">
        <v>37</v>
      </c>
      <c r="D47" s="202" t="s">
        <v>211</v>
      </c>
      <c r="E47" s="203" t="s">
        <v>150</v>
      </c>
      <c r="F47" s="203" t="s">
        <v>143</v>
      </c>
      <c r="G47" s="203"/>
      <c r="H47" s="203" t="s">
        <v>283</v>
      </c>
      <c r="I47" s="203"/>
      <c r="J47" s="205">
        <f>J48</f>
        <v>48.1</v>
      </c>
      <c r="K47" s="376"/>
      <c r="L47" s="345"/>
      <c r="S47" s="215"/>
    </row>
    <row r="48" spans="1:19" s="207" customFormat="1" ht="22.5" customHeight="1">
      <c r="A48" s="364"/>
      <c r="B48" s="212"/>
      <c r="C48" s="213" t="s">
        <v>354</v>
      </c>
      <c r="D48" s="202" t="s">
        <v>211</v>
      </c>
      <c r="E48" s="203" t="s">
        <v>150</v>
      </c>
      <c r="F48" s="203" t="s">
        <v>143</v>
      </c>
      <c r="G48" s="203"/>
      <c r="H48" s="203" t="s">
        <v>284</v>
      </c>
      <c r="I48" s="203"/>
      <c r="J48" s="205">
        <f>J49</f>
        <v>48.1</v>
      </c>
      <c r="K48" s="376"/>
      <c r="L48" s="345"/>
      <c r="S48" s="215"/>
    </row>
    <row r="49" spans="1:19" s="207" customFormat="1" ht="36" customHeight="1">
      <c r="A49" s="364"/>
      <c r="B49" s="212"/>
      <c r="C49" s="213" t="s">
        <v>373</v>
      </c>
      <c r="D49" s="202" t="s">
        <v>211</v>
      </c>
      <c r="E49" s="203" t="s">
        <v>150</v>
      </c>
      <c r="F49" s="203" t="s">
        <v>143</v>
      </c>
      <c r="G49" s="203"/>
      <c r="H49" s="203" t="s">
        <v>372</v>
      </c>
      <c r="I49" s="203"/>
      <c r="J49" s="205">
        <f>J50</f>
        <v>48.1</v>
      </c>
      <c r="K49" s="376"/>
      <c r="L49" s="345"/>
      <c r="S49" s="215"/>
    </row>
    <row r="50" spans="1:19" s="207" customFormat="1" ht="39" customHeight="1">
      <c r="A50" s="364"/>
      <c r="B50" s="212"/>
      <c r="C50" s="213" t="s">
        <v>586</v>
      </c>
      <c r="D50" s="202" t="s">
        <v>211</v>
      </c>
      <c r="E50" s="203" t="s">
        <v>150</v>
      </c>
      <c r="F50" s="203" t="s">
        <v>143</v>
      </c>
      <c r="G50" s="203"/>
      <c r="H50" s="203" t="s">
        <v>620</v>
      </c>
      <c r="I50" s="203"/>
      <c r="J50" s="205">
        <f>J52</f>
        <v>48.1</v>
      </c>
      <c r="K50" s="376"/>
      <c r="L50" s="345"/>
      <c r="S50" s="215"/>
    </row>
    <row r="51" spans="1:19" s="207" customFormat="1" ht="21" customHeight="1">
      <c r="A51" s="364"/>
      <c r="B51" s="299">
        <v>1</v>
      </c>
      <c r="C51" s="368" t="s">
        <v>610</v>
      </c>
      <c r="D51" s="368" t="s">
        <v>171</v>
      </c>
      <c r="E51" s="301" t="s">
        <v>191</v>
      </c>
      <c r="F51" s="301" t="s">
        <v>172</v>
      </c>
      <c r="G51" s="301"/>
      <c r="H51" s="301" t="s">
        <v>173</v>
      </c>
      <c r="I51" s="301" t="s">
        <v>611</v>
      </c>
      <c r="J51" s="368">
        <v>8</v>
      </c>
      <c r="K51" s="376"/>
      <c r="L51" s="345"/>
      <c r="S51" s="215"/>
    </row>
    <row r="52" spans="1:19" s="207" customFormat="1" ht="22.5" customHeight="1">
      <c r="A52" s="364"/>
      <c r="B52" s="212"/>
      <c r="C52" s="213" t="s">
        <v>100</v>
      </c>
      <c r="D52" s="202" t="s">
        <v>211</v>
      </c>
      <c r="E52" s="203" t="s">
        <v>150</v>
      </c>
      <c r="F52" s="203" t="s">
        <v>143</v>
      </c>
      <c r="G52" s="203"/>
      <c r="H52" s="203" t="s">
        <v>620</v>
      </c>
      <c r="I52" s="203" t="s">
        <v>99</v>
      </c>
      <c r="J52" s="205">
        <v>48.1</v>
      </c>
      <c r="K52" s="376"/>
      <c r="L52" s="345"/>
      <c r="S52" s="215"/>
    </row>
    <row r="53" spans="1:19" s="207" customFormat="1" ht="19.5" customHeight="1" hidden="1">
      <c r="A53" s="364"/>
      <c r="B53" s="212"/>
      <c r="C53" s="257" t="s">
        <v>14</v>
      </c>
      <c r="D53" s="202" t="s">
        <v>211</v>
      </c>
      <c r="E53" s="203" t="s">
        <v>150</v>
      </c>
      <c r="F53" s="203" t="s">
        <v>9</v>
      </c>
      <c r="G53" s="203"/>
      <c r="H53" s="203"/>
      <c r="I53" s="204"/>
      <c r="J53" s="327">
        <f>J54</f>
        <v>0</v>
      </c>
      <c r="K53" s="376"/>
      <c r="L53" s="345"/>
      <c r="S53" s="215"/>
    </row>
    <row r="54" spans="1:19" s="207" customFormat="1" ht="36.75" customHeight="1" hidden="1">
      <c r="A54" s="364"/>
      <c r="B54" s="212"/>
      <c r="C54" s="205" t="s">
        <v>37</v>
      </c>
      <c r="D54" s="202" t="s">
        <v>211</v>
      </c>
      <c r="E54" s="203" t="s">
        <v>150</v>
      </c>
      <c r="F54" s="203" t="s">
        <v>9</v>
      </c>
      <c r="G54" s="203"/>
      <c r="H54" s="203" t="s">
        <v>283</v>
      </c>
      <c r="I54" s="204"/>
      <c r="J54" s="327">
        <f>J55</f>
        <v>0</v>
      </c>
      <c r="K54" s="376"/>
      <c r="L54" s="345"/>
      <c r="S54" s="215"/>
    </row>
    <row r="55" spans="1:19" s="207" customFormat="1" ht="18.75" customHeight="1" hidden="1">
      <c r="A55" s="364"/>
      <c r="B55" s="212"/>
      <c r="C55" s="213" t="s">
        <v>354</v>
      </c>
      <c r="D55" s="202" t="s">
        <v>211</v>
      </c>
      <c r="E55" s="203" t="s">
        <v>150</v>
      </c>
      <c r="F55" s="203" t="s">
        <v>9</v>
      </c>
      <c r="G55" s="203"/>
      <c r="H55" s="203" t="s">
        <v>284</v>
      </c>
      <c r="I55" s="204"/>
      <c r="J55" s="327">
        <f>J56</f>
        <v>0</v>
      </c>
      <c r="K55" s="376"/>
      <c r="L55" s="345"/>
      <c r="S55" s="215"/>
    </row>
    <row r="56" spans="1:19" s="207" customFormat="1" ht="21" customHeight="1" hidden="1">
      <c r="A56" s="364"/>
      <c r="B56" s="212"/>
      <c r="C56" s="213" t="s">
        <v>358</v>
      </c>
      <c r="D56" s="202" t="s">
        <v>211</v>
      </c>
      <c r="E56" s="203" t="s">
        <v>150</v>
      </c>
      <c r="F56" s="203" t="s">
        <v>9</v>
      </c>
      <c r="G56" s="203"/>
      <c r="H56" s="203" t="s">
        <v>357</v>
      </c>
      <c r="I56" s="204"/>
      <c r="J56" s="327">
        <f>J57</f>
        <v>0</v>
      </c>
      <c r="K56" s="376"/>
      <c r="L56" s="345"/>
      <c r="S56" s="215"/>
    </row>
    <row r="57" spans="1:19" s="207" customFormat="1" ht="21" customHeight="1" hidden="1">
      <c r="A57" s="364"/>
      <c r="B57" s="212"/>
      <c r="C57" s="213" t="s">
        <v>577</v>
      </c>
      <c r="D57" s="202" t="s">
        <v>211</v>
      </c>
      <c r="E57" s="203" t="s">
        <v>150</v>
      </c>
      <c r="F57" s="203" t="s">
        <v>9</v>
      </c>
      <c r="G57" s="203"/>
      <c r="H57" s="203" t="s">
        <v>578</v>
      </c>
      <c r="I57" s="204"/>
      <c r="J57" s="327">
        <f>J58</f>
        <v>0</v>
      </c>
      <c r="K57" s="376"/>
      <c r="L57" s="345"/>
      <c r="S57" s="215"/>
    </row>
    <row r="58" spans="1:19" s="207" customFormat="1" ht="21" customHeight="1" hidden="1">
      <c r="A58" s="364"/>
      <c r="B58" s="212"/>
      <c r="C58" s="213" t="s">
        <v>98</v>
      </c>
      <c r="D58" s="202" t="s">
        <v>211</v>
      </c>
      <c r="E58" s="203" t="s">
        <v>150</v>
      </c>
      <c r="F58" s="203" t="s">
        <v>9</v>
      </c>
      <c r="G58" s="203"/>
      <c r="H58" s="203" t="s">
        <v>578</v>
      </c>
      <c r="I58" s="204" t="s">
        <v>97</v>
      </c>
      <c r="J58" s="327">
        <v>0</v>
      </c>
      <c r="K58" s="376"/>
      <c r="L58" s="345"/>
      <c r="S58" s="215"/>
    </row>
    <row r="59" spans="1:19" s="207" customFormat="1" ht="20.25" customHeight="1">
      <c r="A59" s="364"/>
      <c r="B59" s="212"/>
      <c r="C59" s="127" t="s">
        <v>183</v>
      </c>
      <c r="D59" s="202" t="s">
        <v>211</v>
      </c>
      <c r="E59" s="203" t="s">
        <v>150</v>
      </c>
      <c r="F59" s="203" t="s">
        <v>144</v>
      </c>
      <c r="G59" s="203"/>
      <c r="H59" s="203"/>
      <c r="I59" s="204"/>
      <c r="J59" s="327">
        <f>J60</f>
        <v>30</v>
      </c>
      <c r="K59" s="376"/>
      <c r="L59" s="345"/>
      <c r="S59" s="215"/>
    </row>
    <row r="60" spans="1:19" s="207" customFormat="1" ht="23.25" customHeight="1">
      <c r="A60" s="364"/>
      <c r="B60" s="212"/>
      <c r="C60" s="205" t="s">
        <v>501</v>
      </c>
      <c r="D60" s="202" t="s">
        <v>211</v>
      </c>
      <c r="E60" s="203" t="s">
        <v>150</v>
      </c>
      <c r="F60" s="203" t="s">
        <v>144</v>
      </c>
      <c r="G60" s="203" t="s">
        <v>157</v>
      </c>
      <c r="H60" s="203" t="s">
        <v>312</v>
      </c>
      <c r="I60" s="204"/>
      <c r="J60" s="327">
        <f>J61</f>
        <v>30</v>
      </c>
      <c r="K60" s="376"/>
      <c r="L60" s="345"/>
      <c r="S60" s="215"/>
    </row>
    <row r="61" spans="1:19" s="207" customFormat="1" ht="27.75" customHeight="1">
      <c r="A61" s="364"/>
      <c r="B61" s="212"/>
      <c r="C61" s="292" t="s">
        <v>502</v>
      </c>
      <c r="D61" s="202" t="s">
        <v>211</v>
      </c>
      <c r="E61" s="203" t="s">
        <v>150</v>
      </c>
      <c r="F61" s="203" t="s">
        <v>144</v>
      </c>
      <c r="G61" s="203" t="s">
        <v>158</v>
      </c>
      <c r="H61" s="203" t="s">
        <v>313</v>
      </c>
      <c r="I61" s="204"/>
      <c r="J61" s="291">
        <f>J62</f>
        <v>30</v>
      </c>
      <c r="K61" s="376"/>
      <c r="L61" s="345"/>
      <c r="S61" s="215"/>
    </row>
    <row r="62" spans="1:19" s="207" customFormat="1" ht="17.25" customHeight="1" hidden="1">
      <c r="A62" s="364"/>
      <c r="B62" s="212"/>
      <c r="C62" s="292" t="s">
        <v>183</v>
      </c>
      <c r="D62" s="202" t="s">
        <v>211</v>
      </c>
      <c r="E62" s="203" t="s">
        <v>150</v>
      </c>
      <c r="F62" s="203" t="s">
        <v>144</v>
      </c>
      <c r="G62" s="203"/>
      <c r="H62" s="203" t="s">
        <v>313</v>
      </c>
      <c r="I62" s="204"/>
      <c r="J62" s="291">
        <f>J63</f>
        <v>30</v>
      </c>
      <c r="K62" s="376"/>
      <c r="L62" s="345"/>
      <c r="S62" s="215"/>
    </row>
    <row r="63" spans="1:19" s="207" customFormat="1" ht="24.75" customHeight="1">
      <c r="A63" s="364"/>
      <c r="B63" s="212"/>
      <c r="C63" s="216" t="s">
        <v>583</v>
      </c>
      <c r="D63" s="202" t="s">
        <v>211</v>
      </c>
      <c r="E63" s="203" t="s">
        <v>150</v>
      </c>
      <c r="F63" s="203" t="s">
        <v>144</v>
      </c>
      <c r="G63" s="203"/>
      <c r="H63" s="203" t="s">
        <v>567</v>
      </c>
      <c r="I63" s="204"/>
      <c r="J63" s="327">
        <f>J64</f>
        <v>30</v>
      </c>
      <c r="K63" s="376"/>
      <c r="L63" s="345"/>
      <c r="S63" s="215"/>
    </row>
    <row r="64" spans="1:19" s="207" customFormat="1" ht="27" customHeight="1">
      <c r="A64" s="364"/>
      <c r="B64" s="212"/>
      <c r="C64" s="213" t="s">
        <v>98</v>
      </c>
      <c r="D64" s="202" t="s">
        <v>211</v>
      </c>
      <c r="E64" s="203" t="s">
        <v>150</v>
      </c>
      <c r="F64" s="203" t="s">
        <v>144</v>
      </c>
      <c r="G64" s="203"/>
      <c r="H64" s="203" t="s">
        <v>567</v>
      </c>
      <c r="I64" s="204" t="s">
        <v>97</v>
      </c>
      <c r="J64" s="327">
        <v>30</v>
      </c>
      <c r="K64" s="376"/>
      <c r="L64" s="345"/>
      <c r="S64" s="215"/>
    </row>
    <row r="65" spans="1:19" s="207" customFormat="1" ht="20.25" customHeight="1">
      <c r="A65" s="364"/>
      <c r="B65" s="212"/>
      <c r="C65" s="213" t="s">
        <v>184</v>
      </c>
      <c r="D65" s="202" t="s">
        <v>211</v>
      </c>
      <c r="E65" s="203" t="s">
        <v>150</v>
      </c>
      <c r="F65" s="203" t="s">
        <v>159</v>
      </c>
      <c r="G65" s="203"/>
      <c r="H65" s="203"/>
      <c r="I65" s="203"/>
      <c r="J65" s="327">
        <f>J66+J75</f>
        <v>479</v>
      </c>
      <c r="K65" s="376"/>
      <c r="L65" s="345"/>
      <c r="S65" s="215"/>
    </row>
    <row r="66" spans="1:19" s="207" customFormat="1" ht="44.25" customHeight="1">
      <c r="A66" s="364"/>
      <c r="B66" s="212"/>
      <c r="C66" s="127" t="s">
        <v>39</v>
      </c>
      <c r="D66" s="202" t="s">
        <v>211</v>
      </c>
      <c r="E66" s="203" t="s">
        <v>150</v>
      </c>
      <c r="F66" s="203" t="s">
        <v>159</v>
      </c>
      <c r="G66" s="203" t="s">
        <v>162</v>
      </c>
      <c r="H66" s="203" t="s">
        <v>254</v>
      </c>
      <c r="I66" s="214"/>
      <c r="J66" s="327">
        <f>J67</f>
        <v>80</v>
      </c>
      <c r="K66" s="376"/>
      <c r="L66" s="345"/>
      <c r="S66" s="215"/>
    </row>
    <row r="67" spans="1:19" s="207" customFormat="1" ht="25.5" customHeight="1">
      <c r="A67" s="364"/>
      <c r="B67" s="212"/>
      <c r="C67" s="213" t="s">
        <v>354</v>
      </c>
      <c r="D67" s="202" t="s">
        <v>211</v>
      </c>
      <c r="E67" s="203" t="s">
        <v>150</v>
      </c>
      <c r="F67" s="203" t="s">
        <v>159</v>
      </c>
      <c r="G67" s="203" t="s">
        <v>163</v>
      </c>
      <c r="H67" s="203" t="s">
        <v>255</v>
      </c>
      <c r="I67" s="214"/>
      <c r="J67" s="291">
        <f>J68</f>
        <v>80</v>
      </c>
      <c r="K67" s="376"/>
      <c r="L67" s="345"/>
      <c r="S67" s="215"/>
    </row>
    <row r="68" spans="1:19" s="207" customFormat="1" ht="63.75" customHeight="1">
      <c r="A68" s="364"/>
      <c r="B68" s="313"/>
      <c r="C68" s="292" t="s">
        <v>279</v>
      </c>
      <c r="D68" s="202" t="s">
        <v>211</v>
      </c>
      <c r="E68" s="203" t="s">
        <v>150</v>
      </c>
      <c r="F68" s="203" t="s">
        <v>159</v>
      </c>
      <c r="G68" s="203"/>
      <c r="H68" s="203" t="s">
        <v>256</v>
      </c>
      <c r="I68" s="214"/>
      <c r="J68" s="291">
        <f>J69+J72</f>
        <v>80</v>
      </c>
      <c r="K68" s="376"/>
      <c r="L68" s="345"/>
      <c r="S68" s="215"/>
    </row>
    <row r="69" spans="1:19" s="207" customFormat="1" ht="37.5" customHeight="1">
      <c r="A69" s="364"/>
      <c r="B69" s="313"/>
      <c r="C69" s="213" t="s">
        <v>15</v>
      </c>
      <c r="D69" s="202" t="s">
        <v>211</v>
      </c>
      <c r="E69" s="203" t="s">
        <v>150</v>
      </c>
      <c r="F69" s="203" t="s">
        <v>159</v>
      </c>
      <c r="G69" s="203"/>
      <c r="H69" s="203" t="s">
        <v>257</v>
      </c>
      <c r="I69" s="214"/>
      <c r="J69" s="327">
        <f>J70</f>
        <v>70</v>
      </c>
      <c r="K69" s="376"/>
      <c r="L69" s="345"/>
      <c r="S69" s="215"/>
    </row>
    <row r="70" spans="1:19" s="207" customFormat="1" ht="39.75" customHeight="1">
      <c r="A70" s="364"/>
      <c r="B70" s="313"/>
      <c r="C70" s="213" t="s">
        <v>316</v>
      </c>
      <c r="D70" s="202" t="s">
        <v>211</v>
      </c>
      <c r="E70" s="203" t="s">
        <v>150</v>
      </c>
      <c r="F70" s="203" t="s">
        <v>159</v>
      </c>
      <c r="G70" s="203"/>
      <c r="H70" s="203" t="s">
        <v>257</v>
      </c>
      <c r="I70" s="214" t="s">
        <v>95</v>
      </c>
      <c r="J70" s="327">
        <v>70</v>
      </c>
      <c r="K70" s="376"/>
      <c r="L70" s="345"/>
      <c r="S70" s="215"/>
    </row>
    <row r="71" spans="1:19" s="207" customFormat="1" ht="27" customHeight="1" hidden="1">
      <c r="A71" s="364"/>
      <c r="B71" s="313"/>
      <c r="C71" s="213" t="s">
        <v>445</v>
      </c>
      <c r="D71" s="202" t="s">
        <v>211</v>
      </c>
      <c r="E71" s="203" t="s">
        <v>150</v>
      </c>
      <c r="F71" s="203" t="s">
        <v>159</v>
      </c>
      <c r="G71" s="203"/>
      <c r="H71" s="203" t="s">
        <v>486</v>
      </c>
      <c r="I71" s="214"/>
      <c r="J71" s="327">
        <v>0</v>
      </c>
      <c r="K71" s="376"/>
      <c r="L71" s="345"/>
      <c r="S71" s="215"/>
    </row>
    <row r="72" spans="1:19" s="207" customFormat="1" ht="26.25" customHeight="1">
      <c r="A72" s="364"/>
      <c r="B72" s="313"/>
      <c r="C72" s="213" t="s">
        <v>348</v>
      </c>
      <c r="D72" s="202" t="s">
        <v>211</v>
      </c>
      <c r="E72" s="203" t="s">
        <v>150</v>
      </c>
      <c r="F72" s="203" t="s">
        <v>159</v>
      </c>
      <c r="G72" s="203"/>
      <c r="H72" s="203" t="s">
        <v>523</v>
      </c>
      <c r="I72" s="214"/>
      <c r="J72" s="327">
        <f>J73+J74</f>
        <v>10</v>
      </c>
      <c r="K72" s="376"/>
      <c r="L72" s="345"/>
      <c r="S72" s="215"/>
    </row>
    <row r="73" spans="1:19" s="207" customFormat="1" ht="39.75" customHeight="1">
      <c r="A73" s="364"/>
      <c r="B73" s="313"/>
      <c r="C73" s="213" t="s">
        <v>316</v>
      </c>
      <c r="D73" s="202" t="s">
        <v>211</v>
      </c>
      <c r="E73" s="203" t="s">
        <v>150</v>
      </c>
      <c r="F73" s="203" t="s">
        <v>159</v>
      </c>
      <c r="G73" s="203"/>
      <c r="H73" s="203" t="s">
        <v>523</v>
      </c>
      <c r="I73" s="214" t="s">
        <v>95</v>
      </c>
      <c r="J73" s="327">
        <v>10</v>
      </c>
      <c r="K73" s="376"/>
      <c r="L73" s="345"/>
      <c r="S73" s="215"/>
    </row>
    <row r="74" spans="1:19" s="207" customFormat="1" ht="29.25" customHeight="1" hidden="1">
      <c r="A74" s="364"/>
      <c r="B74" s="313"/>
      <c r="C74" s="213" t="s">
        <v>98</v>
      </c>
      <c r="D74" s="202" t="s">
        <v>211</v>
      </c>
      <c r="E74" s="203" t="s">
        <v>150</v>
      </c>
      <c r="F74" s="203" t="s">
        <v>159</v>
      </c>
      <c r="G74" s="203"/>
      <c r="H74" s="203" t="s">
        <v>523</v>
      </c>
      <c r="I74" s="214" t="s">
        <v>97</v>
      </c>
      <c r="J74" s="327">
        <v>0</v>
      </c>
      <c r="K74" s="376"/>
      <c r="L74" s="345"/>
      <c r="S74" s="215"/>
    </row>
    <row r="75" spans="1:19" s="207" customFormat="1" ht="42.75" customHeight="1">
      <c r="A75" s="364"/>
      <c r="B75" s="313"/>
      <c r="C75" s="213" t="s">
        <v>37</v>
      </c>
      <c r="D75" s="202" t="s">
        <v>211</v>
      </c>
      <c r="E75" s="203" t="s">
        <v>150</v>
      </c>
      <c r="F75" s="203" t="s">
        <v>159</v>
      </c>
      <c r="G75" s="204" t="s">
        <v>213</v>
      </c>
      <c r="H75" s="203" t="s">
        <v>283</v>
      </c>
      <c r="I75" s="204"/>
      <c r="J75" s="327">
        <f>J77</f>
        <v>399</v>
      </c>
      <c r="K75" s="376"/>
      <c r="L75" s="347"/>
      <c r="S75" s="215"/>
    </row>
    <row r="76" spans="1:19" s="207" customFormat="1" ht="37.5" hidden="1">
      <c r="A76" s="364"/>
      <c r="B76" s="212"/>
      <c r="C76" s="249" t="s">
        <v>214</v>
      </c>
      <c r="D76" s="202" t="s">
        <v>211</v>
      </c>
      <c r="E76" s="203" t="s">
        <v>150</v>
      </c>
      <c r="F76" s="203" t="s">
        <v>159</v>
      </c>
      <c r="G76" s="204" t="s">
        <v>215</v>
      </c>
      <c r="H76" s="203"/>
      <c r="I76" s="204" t="s">
        <v>17</v>
      </c>
      <c r="J76" s="327"/>
      <c r="K76" s="376"/>
      <c r="L76" s="345"/>
      <c r="S76" s="215"/>
    </row>
    <row r="77" spans="1:19" s="207" customFormat="1" ht="25.5" customHeight="1">
      <c r="A77" s="364"/>
      <c r="B77" s="212"/>
      <c r="C77" s="213" t="s">
        <v>354</v>
      </c>
      <c r="D77" s="202" t="s">
        <v>211</v>
      </c>
      <c r="E77" s="203" t="s">
        <v>150</v>
      </c>
      <c r="F77" s="203" t="s">
        <v>159</v>
      </c>
      <c r="G77" s="204" t="s">
        <v>2</v>
      </c>
      <c r="H77" s="203" t="s">
        <v>284</v>
      </c>
      <c r="I77" s="204"/>
      <c r="J77" s="327">
        <f>J78+J87</f>
        <v>399</v>
      </c>
      <c r="K77" s="376"/>
      <c r="L77" s="347"/>
      <c r="S77" s="215"/>
    </row>
    <row r="78" spans="1:19" s="207" customFormat="1" ht="23.25" customHeight="1">
      <c r="A78" s="364"/>
      <c r="B78" s="212"/>
      <c r="C78" s="213" t="s">
        <v>12</v>
      </c>
      <c r="D78" s="202" t="s">
        <v>211</v>
      </c>
      <c r="E78" s="203" t="s">
        <v>150</v>
      </c>
      <c r="F78" s="203" t="s">
        <v>159</v>
      </c>
      <c r="G78" s="204"/>
      <c r="H78" s="203" t="s">
        <v>288</v>
      </c>
      <c r="I78" s="204"/>
      <c r="J78" s="327">
        <f>J79+J81+J85</f>
        <v>399</v>
      </c>
      <c r="K78" s="376"/>
      <c r="L78" s="347"/>
      <c r="S78" s="215"/>
    </row>
    <row r="79" spans="1:19" s="207" customFormat="1" ht="42.75" customHeight="1">
      <c r="A79" s="364"/>
      <c r="B79" s="212"/>
      <c r="C79" s="213" t="s">
        <v>384</v>
      </c>
      <c r="D79" s="202" t="s">
        <v>211</v>
      </c>
      <c r="E79" s="203" t="s">
        <v>150</v>
      </c>
      <c r="F79" s="203" t="s">
        <v>159</v>
      </c>
      <c r="G79" s="204"/>
      <c r="H79" s="203" t="s">
        <v>338</v>
      </c>
      <c r="I79" s="204"/>
      <c r="J79" s="327">
        <f>J80</f>
        <v>250</v>
      </c>
      <c r="K79" s="376"/>
      <c r="L79" s="345"/>
      <c r="S79" s="215"/>
    </row>
    <row r="80" spans="1:19" s="207" customFormat="1" ht="45.75" customHeight="1">
      <c r="A80" s="364"/>
      <c r="B80" s="212"/>
      <c r="C80" s="213" t="s">
        <v>316</v>
      </c>
      <c r="D80" s="202" t="s">
        <v>211</v>
      </c>
      <c r="E80" s="203" t="s">
        <v>150</v>
      </c>
      <c r="F80" s="203" t="s">
        <v>159</v>
      </c>
      <c r="G80" s="204"/>
      <c r="H80" s="203" t="s">
        <v>338</v>
      </c>
      <c r="I80" s="204" t="s">
        <v>95</v>
      </c>
      <c r="J80" s="327">
        <v>250</v>
      </c>
      <c r="K80" s="376"/>
      <c r="L80" s="348"/>
      <c r="S80" s="215"/>
    </row>
    <row r="81" spans="1:19" s="207" customFormat="1" ht="42" customHeight="1">
      <c r="A81" s="364"/>
      <c r="B81" s="212"/>
      <c r="C81" s="304" t="s">
        <v>119</v>
      </c>
      <c r="D81" s="202" t="s">
        <v>211</v>
      </c>
      <c r="E81" s="203" t="s">
        <v>150</v>
      </c>
      <c r="F81" s="203" t="s">
        <v>159</v>
      </c>
      <c r="G81" s="204" t="s">
        <v>218</v>
      </c>
      <c r="H81" s="203" t="s">
        <v>294</v>
      </c>
      <c r="I81" s="204"/>
      <c r="J81" s="327">
        <f>J82</f>
        <v>35</v>
      </c>
      <c r="K81" s="376"/>
      <c r="L81" s="345"/>
      <c r="S81" s="215"/>
    </row>
    <row r="82" spans="1:19" s="207" customFormat="1" ht="39" customHeight="1">
      <c r="A82" s="364"/>
      <c r="B82" s="212"/>
      <c r="C82" s="213" t="s">
        <v>316</v>
      </c>
      <c r="D82" s="202" t="s">
        <v>211</v>
      </c>
      <c r="E82" s="203" t="s">
        <v>150</v>
      </c>
      <c r="F82" s="203" t="s">
        <v>159</v>
      </c>
      <c r="G82" s="204" t="s">
        <v>229</v>
      </c>
      <c r="H82" s="203" t="s">
        <v>294</v>
      </c>
      <c r="I82" s="204" t="s">
        <v>95</v>
      </c>
      <c r="J82" s="327">
        <v>35</v>
      </c>
      <c r="K82" s="376"/>
      <c r="L82" s="345"/>
      <c r="S82" s="215"/>
    </row>
    <row r="83" spans="1:19" s="207" customFormat="1" ht="18.75" hidden="1">
      <c r="A83" s="364"/>
      <c r="B83" s="212"/>
      <c r="C83" s="304" t="s">
        <v>203</v>
      </c>
      <c r="D83" s="305" t="s">
        <v>211</v>
      </c>
      <c r="E83" s="204" t="s">
        <v>150</v>
      </c>
      <c r="F83" s="204" t="s">
        <v>159</v>
      </c>
      <c r="G83" s="204" t="s">
        <v>229</v>
      </c>
      <c r="H83" s="203" t="s">
        <v>202</v>
      </c>
      <c r="I83" s="204"/>
      <c r="J83" s="327"/>
      <c r="K83" s="376"/>
      <c r="L83" s="345"/>
      <c r="S83" s="215"/>
    </row>
    <row r="84" spans="1:19" s="207" customFormat="1" ht="18.75" hidden="1">
      <c r="A84" s="364"/>
      <c r="B84" s="212"/>
      <c r="C84" s="304" t="s">
        <v>292</v>
      </c>
      <c r="D84" s="305" t="s">
        <v>211</v>
      </c>
      <c r="E84" s="204" t="s">
        <v>150</v>
      </c>
      <c r="F84" s="204" t="s">
        <v>159</v>
      </c>
      <c r="G84" s="204"/>
      <c r="H84" s="203" t="s">
        <v>291</v>
      </c>
      <c r="I84" s="204"/>
      <c r="J84" s="327">
        <f>J85</f>
        <v>114</v>
      </c>
      <c r="K84" s="376"/>
      <c r="L84" s="345"/>
      <c r="S84" s="215"/>
    </row>
    <row r="85" spans="1:19" s="207" customFormat="1" ht="39.75" customHeight="1">
      <c r="A85" s="364"/>
      <c r="B85" s="212"/>
      <c r="C85" s="304" t="s">
        <v>520</v>
      </c>
      <c r="D85" s="202" t="s">
        <v>211</v>
      </c>
      <c r="E85" s="203" t="s">
        <v>150</v>
      </c>
      <c r="F85" s="203" t="s">
        <v>159</v>
      </c>
      <c r="G85" s="204" t="s">
        <v>2</v>
      </c>
      <c r="H85" s="203" t="s">
        <v>519</v>
      </c>
      <c r="I85" s="204"/>
      <c r="J85" s="327">
        <f>J86</f>
        <v>114</v>
      </c>
      <c r="K85" s="376"/>
      <c r="L85" s="345"/>
      <c r="S85" s="215"/>
    </row>
    <row r="86" spans="1:19" s="207" customFormat="1" ht="45" customHeight="1">
      <c r="A86" s="364"/>
      <c r="B86" s="212"/>
      <c r="C86" s="213" t="s">
        <v>316</v>
      </c>
      <c r="D86" s="202" t="s">
        <v>211</v>
      </c>
      <c r="E86" s="203" t="s">
        <v>150</v>
      </c>
      <c r="F86" s="203" t="s">
        <v>159</v>
      </c>
      <c r="G86" s="204" t="s">
        <v>2</v>
      </c>
      <c r="H86" s="203" t="s">
        <v>519</v>
      </c>
      <c r="I86" s="204" t="s">
        <v>95</v>
      </c>
      <c r="J86" s="327">
        <f>20+94</f>
        <v>114</v>
      </c>
      <c r="K86" s="376"/>
      <c r="L86" s="345"/>
      <c r="S86" s="215"/>
    </row>
    <row r="87" spans="1:19" s="207" customFormat="1" ht="39.75" customHeight="1" hidden="1">
      <c r="A87" s="364"/>
      <c r="B87" s="212"/>
      <c r="C87" s="213" t="s">
        <v>341</v>
      </c>
      <c r="D87" s="202" t="s">
        <v>211</v>
      </c>
      <c r="E87" s="203" t="s">
        <v>150</v>
      </c>
      <c r="F87" s="203" t="s">
        <v>159</v>
      </c>
      <c r="G87" s="204"/>
      <c r="H87" s="203" t="s">
        <v>339</v>
      </c>
      <c r="I87" s="204"/>
      <c r="J87" s="327">
        <f>J88</f>
        <v>0</v>
      </c>
      <c r="K87" s="376"/>
      <c r="L87" s="349"/>
      <c r="S87" s="215"/>
    </row>
    <row r="88" spans="1:19" s="207" customFormat="1" ht="26.25" customHeight="1" hidden="1">
      <c r="A88" s="364"/>
      <c r="B88" s="212"/>
      <c r="C88" s="292" t="s">
        <v>342</v>
      </c>
      <c r="D88" s="202" t="s">
        <v>211</v>
      </c>
      <c r="E88" s="203" t="s">
        <v>150</v>
      </c>
      <c r="F88" s="203" t="s">
        <v>159</v>
      </c>
      <c r="G88" s="203"/>
      <c r="H88" s="203" t="s">
        <v>340</v>
      </c>
      <c r="I88" s="204"/>
      <c r="J88" s="291">
        <f>J89</f>
        <v>0</v>
      </c>
      <c r="K88" s="376"/>
      <c r="L88" s="345"/>
      <c r="S88" s="215"/>
    </row>
    <row r="89" spans="1:19" s="207" customFormat="1" ht="40.5" customHeight="1" hidden="1">
      <c r="A89" s="364"/>
      <c r="B89" s="212"/>
      <c r="C89" s="213" t="s">
        <v>316</v>
      </c>
      <c r="D89" s="202" t="s">
        <v>211</v>
      </c>
      <c r="E89" s="203" t="s">
        <v>150</v>
      </c>
      <c r="F89" s="203" t="s">
        <v>159</v>
      </c>
      <c r="G89" s="203" t="s">
        <v>229</v>
      </c>
      <c r="H89" s="203" t="s">
        <v>340</v>
      </c>
      <c r="I89" s="204" t="s">
        <v>95</v>
      </c>
      <c r="J89" s="291">
        <v>0</v>
      </c>
      <c r="K89" s="376"/>
      <c r="L89" s="345"/>
      <c r="S89" s="215"/>
    </row>
    <row r="90" spans="1:19" s="207" customFormat="1" ht="25.5" customHeight="1" hidden="1">
      <c r="A90" s="364"/>
      <c r="B90" s="212"/>
      <c r="C90" s="213" t="s">
        <v>445</v>
      </c>
      <c r="D90" s="202" t="s">
        <v>211</v>
      </c>
      <c r="E90" s="203" t="s">
        <v>150</v>
      </c>
      <c r="F90" s="203" t="s">
        <v>159</v>
      </c>
      <c r="G90" s="203"/>
      <c r="H90" s="203" t="s">
        <v>444</v>
      </c>
      <c r="I90" s="204"/>
      <c r="J90" s="291">
        <f>J91</f>
        <v>0</v>
      </c>
      <c r="K90" s="376"/>
      <c r="L90" s="345"/>
      <c r="S90" s="215"/>
    </row>
    <row r="91" spans="1:19" s="207" customFormat="1" ht="27" customHeight="1" hidden="1">
      <c r="A91" s="364"/>
      <c r="B91" s="212"/>
      <c r="C91" s="213" t="s">
        <v>348</v>
      </c>
      <c r="D91" s="202" t="s">
        <v>211</v>
      </c>
      <c r="E91" s="203" t="s">
        <v>150</v>
      </c>
      <c r="F91" s="203" t="s">
        <v>159</v>
      </c>
      <c r="G91" s="203"/>
      <c r="H91" s="203" t="s">
        <v>443</v>
      </c>
      <c r="I91" s="204"/>
      <c r="J91" s="291">
        <f>J92</f>
        <v>0</v>
      </c>
      <c r="K91" s="376"/>
      <c r="L91" s="345"/>
      <c r="S91" s="215"/>
    </row>
    <row r="92" spans="1:19" s="207" customFormat="1" ht="5.25" customHeight="1" hidden="1">
      <c r="A92" s="364"/>
      <c r="B92" s="212"/>
      <c r="C92" s="213" t="s">
        <v>98</v>
      </c>
      <c r="D92" s="202" t="s">
        <v>211</v>
      </c>
      <c r="E92" s="203" t="s">
        <v>150</v>
      </c>
      <c r="F92" s="203" t="s">
        <v>159</v>
      </c>
      <c r="G92" s="203"/>
      <c r="H92" s="203" t="s">
        <v>443</v>
      </c>
      <c r="I92" s="204" t="s">
        <v>97</v>
      </c>
      <c r="J92" s="291">
        <v>0</v>
      </c>
      <c r="K92" s="376"/>
      <c r="L92" s="345"/>
      <c r="S92" s="215"/>
    </row>
    <row r="93" spans="1:19" s="207" customFormat="1" ht="29.25" customHeight="1">
      <c r="A93" s="364"/>
      <c r="B93" s="53">
        <v>3</v>
      </c>
      <c r="C93" s="149" t="s">
        <v>179</v>
      </c>
      <c r="D93" s="220" t="s">
        <v>211</v>
      </c>
      <c r="E93" s="150" t="s">
        <v>151</v>
      </c>
      <c r="F93" s="150"/>
      <c r="G93" s="150"/>
      <c r="H93" s="150"/>
      <c r="I93" s="150"/>
      <c r="J93" s="320">
        <f>J94</f>
        <v>296.6</v>
      </c>
      <c r="K93" s="376"/>
      <c r="L93" s="345"/>
      <c r="S93" s="215"/>
    </row>
    <row r="94" spans="1:19" s="207" customFormat="1" ht="24.75" customHeight="1">
      <c r="A94" s="364"/>
      <c r="B94" s="212"/>
      <c r="C94" s="216" t="s">
        <v>180</v>
      </c>
      <c r="D94" s="202" t="s">
        <v>211</v>
      </c>
      <c r="E94" s="203" t="s">
        <v>151</v>
      </c>
      <c r="F94" s="203" t="s">
        <v>152</v>
      </c>
      <c r="G94" s="203"/>
      <c r="H94" s="203"/>
      <c r="I94" s="204"/>
      <c r="J94" s="205">
        <f>J95</f>
        <v>296.6</v>
      </c>
      <c r="K94" s="376"/>
      <c r="L94" s="345"/>
      <c r="S94" s="215"/>
    </row>
    <row r="95" spans="1:19" s="207" customFormat="1" ht="45.75" customHeight="1">
      <c r="A95" s="364"/>
      <c r="B95" s="212"/>
      <c r="C95" s="205" t="s">
        <v>37</v>
      </c>
      <c r="D95" s="202" t="s">
        <v>211</v>
      </c>
      <c r="E95" s="203" t="s">
        <v>151</v>
      </c>
      <c r="F95" s="203" t="s">
        <v>152</v>
      </c>
      <c r="G95" s="203" t="s">
        <v>189</v>
      </c>
      <c r="H95" s="203" t="s">
        <v>283</v>
      </c>
      <c r="I95" s="204"/>
      <c r="J95" s="205">
        <f>J96</f>
        <v>296.6</v>
      </c>
      <c r="K95" s="376"/>
      <c r="L95" s="345"/>
      <c r="S95" s="215"/>
    </row>
    <row r="96" spans="1:19" s="207" customFormat="1" ht="21.75" customHeight="1">
      <c r="A96" s="364"/>
      <c r="B96" s="212"/>
      <c r="C96" s="213" t="s">
        <v>354</v>
      </c>
      <c r="D96" s="202" t="s">
        <v>211</v>
      </c>
      <c r="E96" s="203" t="s">
        <v>151</v>
      </c>
      <c r="F96" s="203" t="s">
        <v>152</v>
      </c>
      <c r="G96" s="203" t="s">
        <v>174</v>
      </c>
      <c r="H96" s="203" t="s">
        <v>284</v>
      </c>
      <c r="I96" s="204"/>
      <c r="J96" s="328">
        <f>J97</f>
        <v>296.6</v>
      </c>
      <c r="K96" s="376"/>
      <c r="L96" s="345"/>
      <c r="S96" s="215"/>
    </row>
    <row r="97" spans="1:19" s="207" customFormat="1" ht="24.75" customHeight="1">
      <c r="A97" s="364"/>
      <c r="B97" s="212"/>
      <c r="C97" s="213" t="s">
        <v>12</v>
      </c>
      <c r="D97" s="202" t="s">
        <v>211</v>
      </c>
      <c r="E97" s="203" t="s">
        <v>151</v>
      </c>
      <c r="F97" s="203" t="s">
        <v>152</v>
      </c>
      <c r="G97" s="203"/>
      <c r="H97" s="203" t="s">
        <v>288</v>
      </c>
      <c r="I97" s="204"/>
      <c r="J97" s="328">
        <f>J98</f>
        <v>296.6</v>
      </c>
      <c r="K97" s="376"/>
      <c r="L97" s="345"/>
      <c r="S97" s="215"/>
    </row>
    <row r="98" spans="1:19" s="207" customFormat="1" ht="43.5" customHeight="1">
      <c r="A98" s="364"/>
      <c r="B98" s="212"/>
      <c r="C98" s="249" t="s">
        <v>528</v>
      </c>
      <c r="D98" s="202" t="s">
        <v>211</v>
      </c>
      <c r="E98" s="203" t="s">
        <v>151</v>
      </c>
      <c r="F98" s="203" t="s">
        <v>152</v>
      </c>
      <c r="G98" s="203" t="s">
        <v>174</v>
      </c>
      <c r="H98" s="203" t="s">
        <v>295</v>
      </c>
      <c r="I98" s="204"/>
      <c r="J98" s="329">
        <f>J99+J100</f>
        <v>296.6</v>
      </c>
      <c r="K98" s="376"/>
      <c r="L98" s="345"/>
      <c r="S98" s="215"/>
    </row>
    <row r="99" spans="1:19" s="207" customFormat="1" ht="69.75" customHeight="1">
      <c r="A99" s="364"/>
      <c r="B99" s="212"/>
      <c r="C99" s="205" t="s">
        <v>503</v>
      </c>
      <c r="D99" s="202" t="s">
        <v>211</v>
      </c>
      <c r="E99" s="203" t="s">
        <v>151</v>
      </c>
      <c r="F99" s="203" t="s">
        <v>152</v>
      </c>
      <c r="G99" s="203" t="s">
        <v>174</v>
      </c>
      <c r="H99" s="203" t="s">
        <v>295</v>
      </c>
      <c r="I99" s="204" t="s">
        <v>94</v>
      </c>
      <c r="J99" s="205">
        <v>295.6</v>
      </c>
      <c r="K99" s="376"/>
      <c r="L99" s="345"/>
      <c r="S99" s="215"/>
    </row>
    <row r="100" spans="1:19" s="207" customFormat="1" ht="41.25" customHeight="1">
      <c r="A100" s="364"/>
      <c r="B100" s="212"/>
      <c r="C100" s="213" t="s">
        <v>316</v>
      </c>
      <c r="D100" s="202" t="s">
        <v>211</v>
      </c>
      <c r="E100" s="203" t="s">
        <v>151</v>
      </c>
      <c r="F100" s="203" t="s">
        <v>152</v>
      </c>
      <c r="G100" s="203" t="s">
        <v>174</v>
      </c>
      <c r="H100" s="203" t="s">
        <v>295</v>
      </c>
      <c r="I100" s="306" t="s">
        <v>95</v>
      </c>
      <c r="J100" s="326">
        <v>1</v>
      </c>
      <c r="K100" s="376"/>
      <c r="L100" s="345"/>
      <c r="S100" s="215"/>
    </row>
    <row r="101" spans="1:19" s="207" customFormat="1" ht="30" customHeight="1">
      <c r="A101" s="364"/>
      <c r="B101" s="53">
        <v>4</v>
      </c>
      <c r="C101" s="149" t="s">
        <v>185</v>
      </c>
      <c r="D101" s="220" t="s">
        <v>211</v>
      </c>
      <c r="E101" s="150" t="s">
        <v>152</v>
      </c>
      <c r="F101" s="150"/>
      <c r="G101" s="150"/>
      <c r="H101" s="150"/>
      <c r="I101" s="150"/>
      <c r="J101" s="320">
        <f>J102+J112+J126</f>
        <v>40</v>
      </c>
      <c r="K101" s="376"/>
      <c r="L101" s="345"/>
      <c r="S101" s="215"/>
    </row>
    <row r="102" spans="1:19" s="207" customFormat="1" ht="33.75" customHeight="1" hidden="1">
      <c r="A102" s="364"/>
      <c r="B102" s="212"/>
      <c r="C102" s="216" t="s">
        <v>175</v>
      </c>
      <c r="D102" s="202" t="s">
        <v>211</v>
      </c>
      <c r="E102" s="203" t="s">
        <v>152</v>
      </c>
      <c r="F102" s="203" t="s">
        <v>146</v>
      </c>
      <c r="G102" s="203"/>
      <c r="H102" s="203"/>
      <c r="I102" s="204"/>
      <c r="J102" s="205">
        <f>J103</f>
        <v>0</v>
      </c>
      <c r="K102" s="376"/>
      <c r="L102" s="345"/>
      <c r="S102" s="215"/>
    </row>
    <row r="103" spans="1:19" s="207" customFormat="1" ht="35.25" customHeight="1" hidden="1">
      <c r="A103" s="364"/>
      <c r="B103" s="212"/>
      <c r="C103" s="314" t="s">
        <v>34</v>
      </c>
      <c r="D103" s="202" t="s">
        <v>211</v>
      </c>
      <c r="E103" s="203" t="s">
        <v>152</v>
      </c>
      <c r="F103" s="203" t="s">
        <v>146</v>
      </c>
      <c r="G103" s="203" t="s">
        <v>213</v>
      </c>
      <c r="H103" s="203" t="s">
        <v>251</v>
      </c>
      <c r="I103" s="204"/>
      <c r="J103" s="328">
        <f>J104</f>
        <v>0</v>
      </c>
      <c r="K103" s="376"/>
      <c r="L103" s="345"/>
      <c r="S103" s="215"/>
    </row>
    <row r="104" spans="1:19" s="207" customFormat="1" ht="17.25" customHeight="1" hidden="1">
      <c r="A104" s="364"/>
      <c r="B104" s="212"/>
      <c r="C104" s="213" t="s">
        <v>354</v>
      </c>
      <c r="D104" s="202" t="s">
        <v>211</v>
      </c>
      <c r="E104" s="203" t="s">
        <v>152</v>
      </c>
      <c r="F104" s="203" t="s">
        <v>146</v>
      </c>
      <c r="G104" s="203" t="s">
        <v>215</v>
      </c>
      <c r="H104" s="203" t="s">
        <v>252</v>
      </c>
      <c r="I104" s="204"/>
      <c r="J104" s="328">
        <f>J105</f>
        <v>0</v>
      </c>
      <c r="K104" s="376"/>
      <c r="L104" s="345"/>
      <c r="S104" s="215"/>
    </row>
    <row r="105" spans="1:19" s="207" customFormat="1" ht="48.75" customHeight="1" hidden="1">
      <c r="A105" s="364"/>
      <c r="B105" s="212"/>
      <c r="C105" s="127" t="s">
        <v>278</v>
      </c>
      <c r="D105" s="202" t="s">
        <v>211</v>
      </c>
      <c r="E105" s="203" t="s">
        <v>152</v>
      </c>
      <c r="F105" s="203" t="s">
        <v>146</v>
      </c>
      <c r="G105" s="203"/>
      <c r="H105" s="203" t="s">
        <v>253</v>
      </c>
      <c r="I105" s="204"/>
      <c r="J105" s="328">
        <f>J108+J110+J107</f>
        <v>0</v>
      </c>
      <c r="K105" s="376"/>
      <c r="L105" s="345"/>
      <c r="S105" s="215"/>
    </row>
    <row r="106" spans="1:19" s="207" customFormat="1" ht="43.5" customHeight="1" hidden="1">
      <c r="A106" s="364"/>
      <c r="B106" s="212"/>
      <c r="C106" s="127" t="s">
        <v>461</v>
      </c>
      <c r="D106" s="202" t="s">
        <v>211</v>
      </c>
      <c r="E106" s="203" t="s">
        <v>152</v>
      </c>
      <c r="F106" s="203" t="s">
        <v>146</v>
      </c>
      <c r="G106" s="203"/>
      <c r="H106" s="203" t="s">
        <v>462</v>
      </c>
      <c r="I106" s="204"/>
      <c r="J106" s="328">
        <f>J107</f>
        <v>0</v>
      </c>
      <c r="K106" s="376"/>
      <c r="L106" s="345"/>
      <c r="S106" s="215"/>
    </row>
    <row r="107" spans="1:19" s="207" customFormat="1" ht="42.75" customHeight="1" hidden="1">
      <c r="A107" s="364"/>
      <c r="B107" s="212"/>
      <c r="C107" s="127" t="s">
        <v>316</v>
      </c>
      <c r="D107" s="202" t="s">
        <v>211</v>
      </c>
      <c r="E107" s="203" t="s">
        <v>152</v>
      </c>
      <c r="F107" s="203" t="s">
        <v>146</v>
      </c>
      <c r="G107" s="203"/>
      <c r="H107" s="203" t="s">
        <v>462</v>
      </c>
      <c r="I107" s="204" t="s">
        <v>95</v>
      </c>
      <c r="J107" s="328">
        <v>0</v>
      </c>
      <c r="K107" s="376"/>
      <c r="L107" s="345"/>
      <c r="S107" s="215"/>
    </row>
    <row r="108" spans="1:19" s="207" customFormat="1" ht="21" customHeight="1" hidden="1">
      <c r="A108" s="364"/>
      <c r="B108" s="212"/>
      <c r="C108" s="127" t="s">
        <v>430</v>
      </c>
      <c r="D108" s="202" t="s">
        <v>211</v>
      </c>
      <c r="E108" s="203" t="s">
        <v>152</v>
      </c>
      <c r="F108" s="203" t="s">
        <v>146</v>
      </c>
      <c r="G108" s="203" t="s">
        <v>225</v>
      </c>
      <c r="H108" s="203" t="s">
        <v>426</v>
      </c>
      <c r="I108" s="204"/>
      <c r="J108" s="328">
        <f>J109</f>
        <v>0</v>
      </c>
      <c r="K108" s="376"/>
      <c r="L108" s="345"/>
      <c r="S108" s="215"/>
    </row>
    <row r="109" spans="1:19" s="207" customFormat="1" ht="35.25" customHeight="1" hidden="1">
      <c r="A109" s="364"/>
      <c r="B109" s="212"/>
      <c r="C109" s="213" t="s">
        <v>316</v>
      </c>
      <c r="D109" s="202" t="s">
        <v>211</v>
      </c>
      <c r="E109" s="203" t="s">
        <v>152</v>
      </c>
      <c r="F109" s="203" t="s">
        <v>146</v>
      </c>
      <c r="G109" s="203" t="s">
        <v>225</v>
      </c>
      <c r="H109" s="203" t="s">
        <v>426</v>
      </c>
      <c r="I109" s="204" t="s">
        <v>95</v>
      </c>
      <c r="J109" s="330"/>
      <c r="K109" s="350"/>
      <c r="L109" s="377"/>
      <c r="S109" s="215"/>
    </row>
    <row r="110" spans="1:19" s="207" customFormat="1" ht="58.5" customHeight="1" hidden="1">
      <c r="A110" s="364"/>
      <c r="B110" s="212"/>
      <c r="C110" s="160" t="s">
        <v>433</v>
      </c>
      <c r="D110" s="202" t="s">
        <v>211</v>
      </c>
      <c r="E110" s="203" t="s">
        <v>152</v>
      </c>
      <c r="F110" s="203" t="s">
        <v>146</v>
      </c>
      <c r="G110" s="203"/>
      <c r="H110" s="203" t="s">
        <v>492</v>
      </c>
      <c r="I110" s="204"/>
      <c r="J110" s="330">
        <f>J111</f>
        <v>0</v>
      </c>
      <c r="K110" s="376"/>
      <c r="L110" s="377"/>
      <c r="S110" s="215"/>
    </row>
    <row r="111" spans="1:19" s="207" customFormat="1" ht="37.5" customHeight="1" hidden="1">
      <c r="A111" s="364"/>
      <c r="B111" s="212"/>
      <c r="C111" s="213" t="s">
        <v>316</v>
      </c>
      <c r="D111" s="202" t="s">
        <v>211</v>
      </c>
      <c r="E111" s="203" t="s">
        <v>152</v>
      </c>
      <c r="F111" s="203" t="s">
        <v>146</v>
      </c>
      <c r="G111" s="203"/>
      <c r="H111" s="203" t="s">
        <v>492</v>
      </c>
      <c r="I111" s="204" t="s">
        <v>95</v>
      </c>
      <c r="J111" s="330">
        <v>0</v>
      </c>
      <c r="K111" s="376"/>
      <c r="L111" s="377"/>
      <c r="S111" s="215"/>
    </row>
    <row r="112" spans="1:19" s="207" customFormat="1" ht="43.5" customHeight="1">
      <c r="A112" s="364"/>
      <c r="B112" s="212"/>
      <c r="C112" s="213" t="s">
        <v>496</v>
      </c>
      <c r="D112" s="202" t="s">
        <v>211</v>
      </c>
      <c r="E112" s="203" t="s">
        <v>152</v>
      </c>
      <c r="F112" s="203" t="s">
        <v>142</v>
      </c>
      <c r="G112" s="203"/>
      <c r="H112" s="203"/>
      <c r="I112" s="204"/>
      <c r="J112" s="330">
        <f>J113</f>
        <v>40</v>
      </c>
      <c r="K112" s="376"/>
      <c r="L112" s="345"/>
      <c r="S112" s="215"/>
    </row>
    <row r="113" spans="1:19" s="207" customFormat="1" ht="44.25" customHeight="1">
      <c r="A113" s="364"/>
      <c r="B113" s="212"/>
      <c r="C113" s="314" t="s">
        <v>34</v>
      </c>
      <c r="D113" s="202" t="s">
        <v>211</v>
      </c>
      <c r="E113" s="203" t="s">
        <v>152</v>
      </c>
      <c r="F113" s="203" t="s">
        <v>142</v>
      </c>
      <c r="G113" s="203" t="s">
        <v>213</v>
      </c>
      <c r="H113" s="203" t="s">
        <v>251</v>
      </c>
      <c r="I113" s="204"/>
      <c r="J113" s="327">
        <f>J115</f>
        <v>40</v>
      </c>
      <c r="K113" s="376"/>
      <c r="L113" s="345"/>
      <c r="S113" s="215"/>
    </row>
    <row r="114" spans="1:19" s="207" customFormat="1" ht="37.5" hidden="1">
      <c r="A114" s="364"/>
      <c r="B114" s="212"/>
      <c r="C114" s="127" t="s">
        <v>214</v>
      </c>
      <c r="D114" s="202" t="s">
        <v>211</v>
      </c>
      <c r="E114" s="203" t="s">
        <v>152</v>
      </c>
      <c r="F114" s="203" t="s">
        <v>142</v>
      </c>
      <c r="G114" s="203" t="s">
        <v>215</v>
      </c>
      <c r="H114" s="203"/>
      <c r="I114" s="204"/>
      <c r="J114" s="127"/>
      <c r="K114" s="376"/>
      <c r="L114" s="345"/>
      <c r="S114" s="215"/>
    </row>
    <row r="115" spans="1:19" s="207" customFormat="1" ht="19.5" customHeight="1" hidden="1">
      <c r="A115" s="364"/>
      <c r="B115" s="212"/>
      <c r="C115" s="213" t="s">
        <v>354</v>
      </c>
      <c r="D115" s="202" t="s">
        <v>211</v>
      </c>
      <c r="E115" s="203" t="s">
        <v>152</v>
      </c>
      <c r="F115" s="203" t="s">
        <v>142</v>
      </c>
      <c r="G115" s="203"/>
      <c r="H115" s="203" t="s">
        <v>252</v>
      </c>
      <c r="I115" s="204"/>
      <c r="J115" s="327">
        <f>J121</f>
        <v>40</v>
      </c>
      <c r="K115" s="376"/>
      <c r="L115" s="345"/>
      <c r="S115" s="215"/>
    </row>
    <row r="116" spans="1:19" s="207" customFormat="1" ht="19.5" customHeight="1" hidden="1">
      <c r="A116" s="364"/>
      <c r="B116" s="212"/>
      <c r="C116" s="213" t="s">
        <v>209</v>
      </c>
      <c r="D116" s="202" t="s">
        <v>211</v>
      </c>
      <c r="E116" s="203" t="s">
        <v>152</v>
      </c>
      <c r="F116" s="203" t="s">
        <v>142</v>
      </c>
      <c r="G116" s="203"/>
      <c r="H116" s="203"/>
      <c r="I116" s="204"/>
      <c r="J116" s="327">
        <f>J125</f>
        <v>40</v>
      </c>
      <c r="K116" s="376"/>
      <c r="L116" s="345"/>
      <c r="S116" s="215"/>
    </row>
    <row r="117" spans="1:19" s="207" customFormat="1" ht="19.5" customHeight="1" hidden="1">
      <c r="A117" s="364"/>
      <c r="B117" s="212"/>
      <c r="C117" s="213" t="s">
        <v>34</v>
      </c>
      <c r="D117" s="202" t="s">
        <v>211</v>
      </c>
      <c r="E117" s="203" t="s">
        <v>152</v>
      </c>
      <c r="F117" s="203" t="s">
        <v>142</v>
      </c>
      <c r="G117" s="203"/>
      <c r="H117" s="203" t="s">
        <v>251</v>
      </c>
      <c r="I117" s="204"/>
      <c r="J117" s="327">
        <f>J125</f>
        <v>40</v>
      </c>
      <c r="K117" s="376"/>
      <c r="L117" s="345"/>
      <c r="S117" s="215"/>
    </row>
    <row r="118" spans="1:19" s="207" customFormat="1" ht="19.5" customHeight="1" hidden="1">
      <c r="A118" s="364"/>
      <c r="B118" s="299">
        <v>1</v>
      </c>
      <c r="C118" s="368" t="s">
        <v>610</v>
      </c>
      <c r="D118" s="368" t="s">
        <v>171</v>
      </c>
      <c r="E118" s="301" t="s">
        <v>191</v>
      </c>
      <c r="F118" s="301" t="s">
        <v>172</v>
      </c>
      <c r="G118" s="301"/>
      <c r="H118" s="301" t="s">
        <v>173</v>
      </c>
      <c r="I118" s="299" t="s">
        <v>611</v>
      </c>
      <c r="J118" s="368">
        <v>8</v>
      </c>
      <c r="K118" s="376"/>
      <c r="L118" s="345"/>
      <c r="S118" s="215"/>
    </row>
    <row r="119" spans="1:19" s="207" customFormat="1" ht="27.75" customHeight="1">
      <c r="A119" s="364"/>
      <c r="B119" s="212"/>
      <c r="C119" s="213" t="s">
        <v>354</v>
      </c>
      <c r="D119" s="202" t="s">
        <v>211</v>
      </c>
      <c r="E119" s="203" t="s">
        <v>152</v>
      </c>
      <c r="F119" s="203" t="s">
        <v>142</v>
      </c>
      <c r="G119" s="203"/>
      <c r="H119" s="203" t="s">
        <v>252</v>
      </c>
      <c r="I119" s="204"/>
      <c r="J119" s="327">
        <f>J121</f>
        <v>40</v>
      </c>
      <c r="K119" s="376"/>
      <c r="L119" s="345"/>
      <c r="S119" s="215"/>
    </row>
    <row r="120" spans="1:19" s="207" customFormat="1" ht="24.75" customHeight="1" hidden="1">
      <c r="A120" s="364"/>
      <c r="B120" s="299">
        <v>1</v>
      </c>
      <c r="C120" s="368" t="s">
        <v>610</v>
      </c>
      <c r="D120" s="368" t="s">
        <v>171</v>
      </c>
      <c r="E120" s="301" t="s">
        <v>191</v>
      </c>
      <c r="F120" s="301" t="s">
        <v>172</v>
      </c>
      <c r="G120" s="301"/>
      <c r="H120" s="301" t="s">
        <v>173</v>
      </c>
      <c r="I120" s="299" t="s">
        <v>611</v>
      </c>
      <c r="J120" s="368">
        <v>8</v>
      </c>
      <c r="K120" s="376"/>
      <c r="L120" s="345"/>
      <c r="S120" s="215"/>
    </row>
    <row r="121" spans="1:19" s="207" customFormat="1" ht="44.25" customHeight="1">
      <c r="A121" s="364"/>
      <c r="B121" s="212"/>
      <c r="C121" s="127" t="s">
        <v>498</v>
      </c>
      <c r="D121" s="202" t="s">
        <v>211</v>
      </c>
      <c r="E121" s="203" t="s">
        <v>152</v>
      </c>
      <c r="F121" s="203" t="s">
        <v>142</v>
      </c>
      <c r="G121" s="203"/>
      <c r="H121" s="203" t="s">
        <v>253</v>
      </c>
      <c r="I121" s="204"/>
      <c r="J121" s="327">
        <f>J123+J130+J132</f>
        <v>40</v>
      </c>
      <c r="K121" s="376"/>
      <c r="L121" s="345"/>
      <c r="S121" s="215"/>
    </row>
    <row r="122" spans="1:19" s="207" customFormat="1" ht="30" customHeight="1">
      <c r="A122" s="364"/>
      <c r="B122" s="299">
        <v>1</v>
      </c>
      <c r="C122" s="368" t="s">
        <v>610</v>
      </c>
      <c r="D122" s="368" t="s">
        <v>171</v>
      </c>
      <c r="E122" s="301" t="s">
        <v>191</v>
      </c>
      <c r="F122" s="301" t="s">
        <v>172</v>
      </c>
      <c r="G122" s="301"/>
      <c r="H122" s="301" t="s">
        <v>173</v>
      </c>
      <c r="I122" s="299" t="s">
        <v>611</v>
      </c>
      <c r="J122" s="368">
        <v>8</v>
      </c>
      <c r="K122" s="459"/>
      <c r="L122" s="345"/>
      <c r="S122" s="215"/>
    </row>
    <row r="123" spans="1:19" s="207" customFormat="1" ht="29.25" customHeight="1">
      <c r="A123" s="364"/>
      <c r="B123" s="212"/>
      <c r="C123" s="127" t="s">
        <v>429</v>
      </c>
      <c r="D123" s="202" t="s">
        <v>211</v>
      </c>
      <c r="E123" s="203" t="s">
        <v>152</v>
      </c>
      <c r="F123" s="203" t="s">
        <v>142</v>
      </c>
      <c r="G123" s="203" t="s">
        <v>216</v>
      </c>
      <c r="H123" s="203" t="s">
        <v>497</v>
      </c>
      <c r="I123" s="204"/>
      <c r="J123" s="327">
        <f>J125</f>
        <v>40</v>
      </c>
      <c r="K123" s="376"/>
      <c r="L123" s="345"/>
      <c r="S123" s="215"/>
    </row>
    <row r="124" spans="1:19" s="207" customFormat="1" ht="28.5" customHeight="1" hidden="1">
      <c r="A124" s="364"/>
      <c r="B124" s="299">
        <v>1</v>
      </c>
      <c r="C124" s="368" t="s">
        <v>610</v>
      </c>
      <c r="D124" s="368" t="s">
        <v>171</v>
      </c>
      <c r="E124" s="301" t="s">
        <v>191</v>
      </c>
      <c r="F124" s="301" t="s">
        <v>172</v>
      </c>
      <c r="G124" s="301"/>
      <c r="H124" s="301" t="s">
        <v>173</v>
      </c>
      <c r="I124" s="299" t="s">
        <v>611</v>
      </c>
      <c r="J124" s="368">
        <v>8</v>
      </c>
      <c r="K124" s="376"/>
      <c r="L124" s="345"/>
      <c r="S124" s="215"/>
    </row>
    <row r="125" spans="1:19" s="207" customFormat="1" ht="45" customHeight="1">
      <c r="A125" s="364"/>
      <c r="B125" s="212"/>
      <c r="C125" s="213" t="s">
        <v>316</v>
      </c>
      <c r="D125" s="202" t="s">
        <v>211</v>
      </c>
      <c r="E125" s="203" t="s">
        <v>152</v>
      </c>
      <c r="F125" s="203" t="s">
        <v>142</v>
      </c>
      <c r="G125" s="203" t="s">
        <v>216</v>
      </c>
      <c r="H125" s="203" t="s">
        <v>497</v>
      </c>
      <c r="I125" s="204" t="s">
        <v>95</v>
      </c>
      <c r="J125" s="330">
        <v>40</v>
      </c>
      <c r="K125" s="506"/>
      <c r="L125" s="507"/>
      <c r="S125" s="215"/>
    </row>
    <row r="126" spans="1:19" s="207" customFormat="1" ht="34.5" customHeight="1" hidden="1">
      <c r="A126" s="364"/>
      <c r="B126" s="212"/>
      <c r="C126" s="213" t="s">
        <v>197</v>
      </c>
      <c r="D126" s="202" t="s">
        <v>211</v>
      </c>
      <c r="E126" s="203" t="s">
        <v>152</v>
      </c>
      <c r="F126" s="203" t="s">
        <v>139</v>
      </c>
      <c r="G126" s="203"/>
      <c r="H126" s="203"/>
      <c r="I126" s="203"/>
      <c r="J126" s="327">
        <f>J127</f>
        <v>0</v>
      </c>
      <c r="K126" s="376"/>
      <c r="L126" s="345"/>
      <c r="S126" s="215"/>
    </row>
    <row r="127" spans="1:19" s="207" customFormat="1" ht="37.5" customHeight="1" hidden="1">
      <c r="A127" s="364"/>
      <c r="B127" s="212"/>
      <c r="C127" s="314" t="s">
        <v>34</v>
      </c>
      <c r="D127" s="202" t="s">
        <v>211</v>
      </c>
      <c r="E127" s="203" t="s">
        <v>152</v>
      </c>
      <c r="F127" s="203" t="s">
        <v>139</v>
      </c>
      <c r="G127" s="203" t="s">
        <v>213</v>
      </c>
      <c r="H127" s="203" t="s">
        <v>251</v>
      </c>
      <c r="I127" s="203"/>
      <c r="J127" s="331">
        <f>J128</f>
        <v>0</v>
      </c>
      <c r="K127" s="376"/>
      <c r="L127" s="345"/>
      <c r="S127" s="215"/>
    </row>
    <row r="128" spans="1:19" s="207" customFormat="1" ht="18.75" hidden="1">
      <c r="A128" s="364"/>
      <c r="B128" s="212"/>
      <c r="C128" s="213" t="s">
        <v>354</v>
      </c>
      <c r="D128" s="202" t="s">
        <v>211</v>
      </c>
      <c r="E128" s="203" t="s">
        <v>152</v>
      </c>
      <c r="F128" s="203" t="s">
        <v>139</v>
      </c>
      <c r="G128" s="203" t="s">
        <v>215</v>
      </c>
      <c r="H128" s="203" t="s">
        <v>252</v>
      </c>
      <c r="I128" s="203"/>
      <c r="J128" s="327">
        <f>J129</f>
        <v>0</v>
      </c>
      <c r="K128" s="376"/>
      <c r="L128" s="345"/>
      <c r="S128" s="215"/>
    </row>
    <row r="129" spans="1:19" s="207" customFormat="1" ht="18" customHeight="1" hidden="1">
      <c r="A129" s="364"/>
      <c r="B129" s="212"/>
      <c r="C129" s="213" t="s">
        <v>327</v>
      </c>
      <c r="D129" s="202" t="s">
        <v>211</v>
      </c>
      <c r="E129" s="203" t="s">
        <v>152</v>
      </c>
      <c r="F129" s="203" t="s">
        <v>139</v>
      </c>
      <c r="G129" s="203"/>
      <c r="H129" s="203" t="s">
        <v>326</v>
      </c>
      <c r="I129" s="203"/>
      <c r="J129" s="327"/>
      <c r="K129" s="376"/>
      <c r="L129" s="345"/>
      <c r="S129" s="215"/>
    </row>
    <row r="130" spans="1:19" s="207" customFormat="1" ht="61.5" customHeight="1" hidden="1">
      <c r="A130" s="364"/>
      <c r="B130" s="212"/>
      <c r="C130" s="139" t="s">
        <v>575</v>
      </c>
      <c r="D130" s="315" t="s">
        <v>211</v>
      </c>
      <c r="E130" s="140" t="s">
        <v>152</v>
      </c>
      <c r="F130" s="140" t="s">
        <v>142</v>
      </c>
      <c r="G130" s="140" t="s">
        <v>215</v>
      </c>
      <c r="H130" s="140" t="s">
        <v>576</v>
      </c>
      <c r="I130" s="203"/>
      <c r="J130" s="327">
        <f>J131</f>
        <v>0</v>
      </c>
      <c r="K130" s="376"/>
      <c r="L130" s="345"/>
      <c r="S130" s="215"/>
    </row>
    <row r="131" spans="1:19" s="207" customFormat="1" ht="40.5" customHeight="1" hidden="1">
      <c r="A131" s="364"/>
      <c r="B131" s="51"/>
      <c r="C131" s="139" t="s">
        <v>316</v>
      </c>
      <c r="D131" s="315" t="s">
        <v>211</v>
      </c>
      <c r="E131" s="140" t="s">
        <v>152</v>
      </c>
      <c r="F131" s="140" t="s">
        <v>142</v>
      </c>
      <c r="G131" s="140"/>
      <c r="H131" s="140" t="s">
        <v>576</v>
      </c>
      <c r="I131" s="140" t="s">
        <v>95</v>
      </c>
      <c r="J131" s="327">
        <v>0</v>
      </c>
      <c r="K131" s="376"/>
      <c r="L131" s="345"/>
      <c r="S131" s="215"/>
    </row>
    <row r="132" spans="1:19" s="207" customFormat="1" ht="66" customHeight="1" hidden="1">
      <c r="A132" s="364"/>
      <c r="B132" s="51"/>
      <c r="C132" s="160" t="s">
        <v>575</v>
      </c>
      <c r="D132" s="315" t="s">
        <v>211</v>
      </c>
      <c r="E132" s="140" t="s">
        <v>152</v>
      </c>
      <c r="F132" s="140" t="s">
        <v>142</v>
      </c>
      <c r="G132" s="140" t="s">
        <v>217</v>
      </c>
      <c r="H132" s="140" t="s">
        <v>574</v>
      </c>
      <c r="I132" s="203"/>
      <c r="J132" s="328">
        <f>J133</f>
        <v>0</v>
      </c>
      <c r="K132" s="376"/>
      <c r="L132" s="345"/>
      <c r="S132" s="215"/>
    </row>
    <row r="133" spans="1:19" s="207" customFormat="1" ht="13.5" customHeight="1" hidden="1">
      <c r="A133" s="364"/>
      <c r="B133" s="212"/>
      <c r="C133" s="139" t="s">
        <v>316</v>
      </c>
      <c r="D133" s="315" t="s">
        <v>211</v>
      </c>
      <c r="E133" s="140" t="s">
        <v>152</v>
      </c>
      <c r="F133" s="140" t="s">
        <v>142</v>
      </c>
      <c r="G133" s="140" t="s">
        <v>217</v>
      </c>
      <c r="H133" s="140" t="s">
        <v>574</v>
      </c>
      <c r="I133" s="140" t="s">
        <v>95</v>
      </c>
      <c r="J133" s="177">
        <v>0</v>
      </c>
      <c r="K133" s="376"/>
      <c r="L133" s="345"/>
      <c r="S133" s="215"/>
    </row>
    <row r="134" spans="1:19" s="207" customFormat="1" ht="20.25" customHeight="1" hidden="1">
      <c r="A134" s="364"/>
      <c r="B134" s="299">
        <v>1</v>
      </c>
      <c r="C134" s="368" t="s">
        <v>610</v>
      </c>
      <c r="D134" s="368" t="s">
        <v>171</v>
      </c>
      <c r="E134" s="301" t="s">
        <v>191</v>
      </c>
      <c r="F134" s="301" t="s">
        <v>172</v>
      </c>
      <c r="G134" s="301"/>
      <c r="H134" s="301" t="s">
        <v>173</v>
      </c>
      <c r="I134" s="299" t="s">
        <v>611</v>
      </c>
      <c r="J134" s="368">
        <v>8</v>
      </c>
      <c r="K134" s="376"/>
      <c r="L134" s="345"/>
      <c r="S134" s="215"/>
    </row>
    <row r="135" spans="1:19" s="207" customFormat="1" ht="28.5" customHeight="1">
      <c r="A135" s="364"/>
      <c r="B135" s="53">
        <v>5</v>
      </c>
      <c r="C135" s="149" t="s">
        <v>186</v>
      </c>
      <c r="D135" s="220" t="s">
        <v>211</v>
      </c>
      <c r="E135" s="150" t="s">
        <v>154</v>
      </c>
      <c r="F135" s="150"/>
      <c r="G135" s="150"/>
      <c r="H135" s="150"/>
      <c r="I135" s="150"/>
      <c r="J135" s="320">
        <f>J136+J154</f>
        <v>135332.7</v>
      </c>
      <c r="K135" s="376"/>
      <c r="L135" s="345"/>
      <c r="S135" s="215"/>
    </row>
    <row r="136" spans="1:19" s="207" customFormat="1" ht="22.5" customHeight="1">
      <c r="A136" s="364"/>
      <c r="B136" s="212"/>
      <c r="C136" s="216" t="s">
        <v>160</v>
      </c>
      <c r="D136" s="202" t="s">
        <v>211</v>
      </c>
      <c r="E136" s="203" t="s">
        <v>154</v>
      </c>
      <c r="F136" s="203" t="s">
        <v>146</v>
      </c>
      <c r="G136" s="203"/>
      <c r="H136" s="203"/>
      <c r="I136" s="204"/>
      <c r="J136" s="205">
        <f>J137</f>
        <v>135312.7</v>
      </c>
      <c r="K136" s="376"/>
      <c r="L136" s="345"/>
      <c r="S136" s="215"/>
    </row>
    <row r="137" spans="1:19" s="207" customFormat="1" ht="37.5" customHeight="1">
      <c r="A137" s="364"/>
      <c r="B137" s="212"/>
      <c r="C137" s="216" t="s">
        <v>36</v>
      </c>
      <c r="D137" s="202" t="s">
        <v>211</v>
      </c>
      <c r="E137" s="203" t="s">
        <v>154</v>
      </c>
      <c r="F137" s="203" t="s">
        <v>146</v>
      </c>
      <c r="G137" s="203" t="s">
        <v>226</v>
      </c>
      <c r="H137" s="203" t="s">
        <v>258</v>
      </c>
      <c r="I137" s="204"/>
      <c r="J137" s="328">
        <f>J138</f>
        <v>135312.7</v>
      </c>
      <c r="K137" s="376"/>
      <c r="L137" s="345"/>
      <c r="S137" s="215"/>
    </row>
    <row r="138" spans="1:19" s="207" customFormat="1" ht="22.5" customHeight="1">
      <c r="A138" s="364"/>
      <c r="B138" s="212"/>
      <c r="C138" s="213" t="s">
        <v>354</v>
      </c>
      <c r="D138" s="202" t="s">
        <v>211</v>
      </c>
      <c r="E138" s="203" t="s">
        <v>154</v>
      </c>
      <c r="F138" s="203" t="s">
        <v>146</v>
      </c>
      <c r="G138" s="203" t="s">
        <v>227</v>
      </c>
      <c r="H138" s="203" t="s">
        <v>259</v>
      </c>
      <c r="I138" s="204"/>
      <c r="J138" s="328">
        <f>J139</f>
        <v>135312.7</v>
      </c>
      <c r="K138" s="376"/>
      <c r="L138" s="345"/>
      <c r="S138" s="215"/>
    </row>
    <row r="139" spans="1:19" s="207" customFormat="1" ht="41.25" customHeight="1">
      <c r="A139" s="364"/>
      <c r="B139" s="212"/>
      <c r="C139" s="216" t="s">
        <v>281</v>
      </c>
      <c r="D139" s="202" t="s">
        <v>211</v>
      </c>
      <c r="E139" s="203" t="s">
        <v>154</v>
      </c>
      <c r="F139" s="203" t="s">
        <v>146</v>
      </c>
      <c r="G139" s="203" t="s">
        <v>227</v>
      </c>
      <c r="H139" s="203" t="s">
        <v>260</v>
      </c>
      <c r="I139" s="204"/>
      <c r="J139" s="328">
        <f>J141+J149+J144+J147</f>
        <v>135312.7</v>
      </c>
      <c r="K139" s="376"/>
      <c r="L139" s="345"/>
      <c r="S139" s="215"/>
    </row>
    <row r="140" spans="1:19" s="207" customFormat="1" ht="18" customHeight="1" hidden="1">
      <c r="A140" s="364"/>
      <c r="B140" s="212"/>
      <c r="C140" s="213" t="s">
        <v>96</v>
      </c>
      <c r="D140" s="202" t="s">
        <v>211</v>
      </c>
      <c r="E140" s="203" t="s">
        <v>154</v>
      </c>
      <c r="F140" s="203" t="s">
        <v>146</v>
      </c>
      <c r="G140" s="203" t="s">
        <v>227</v>
      </c>
      <c r="H140" s="203" t="s">
        <v>237</v>
      </c>
      <c r="I140" s="204" t="s">
        <v>95</v>
      </c>
      <c r="J140" s="328">
        <v>0</v>
      </c>
      <c r="K140" s="376"/>
      <c r="L140" s="345"/>
      <c r="S140" s="215"/>
    </row>
    <row r="141" spans="1:19" s="207" customFormat="1" ht="60" customHeight="1">
      <c r="A141" s="364"/>
      <c r="B141" s="212"/>
      <c r="C141" s="216" t="s">
        <v>125</v>
      </c>
      <c r="D141" s="202" t="s">
        <v>211</v>
      </c>
      <c r="E141" s="203" t="s">
        <v>154</v>
      </c>
      <c r="F141" s="203" t="s">
        <v>146</v>
      </c>
      <c r="G141" s="203" t="s">
        <v>228</v>
      </c>
      <c r="H141" s="203" t="s">
        <v>261</v>
      </c>
      <c r="I141" s="204"/>
      <c r="J141" s="328">
        <f>J142+J146</f>
        <v>1599.9</v>
      </c>
      <c r="K141" s="376"/>
      <c r="L141" s="345"/>
      <c r="S141" s="215"/>
    </row>
    <row r="142" spans="1:19" s="207" customFormat="1" ht="37.5" customHeight="1">
      <c r="A142" s="364"/>
      <c r="B142" s="212"/>
      <c r="C142" s="213" t="s">
        <v>316</v>
      </c>
      <c r="D142" s="202" t="s">
        <v>211</v>
      </c>
      <c r="E142" s="203" t="s">
        <v>154</v>
      </c>
      <c r="F142" s="203" t="s">
        <v>146</v>
      </c>
      <c r="G142" s="203" t="s">
        <v>228</v>
      </c>
      <c r="H142" s="203" t="s">
        <v>261</v>
      </c>
      <c r="I142" s="204" t="s">
        <v>95</v>
      </c>
      <c r="J142" s="205">
        <f>1075.3-75.4</f>
        <v>999.9</v>
      </c>
      <c r="K142" s="376"/>
      <c r="L142" s="351"/>
      <c r="S142" s="406"/>
    </row>
    <row r="143" spans="1:19" s="207" customFormat="1" ht="52.5" customHeight="1" hidden="1">
      <c r="A143" s="364"/>
      <c r="B143" s="212"/>
      <c r="C143" s="213" t="s">
        <v>433</v>
      </c>
      <c r="D143" s="202" t="s">
        <v>211</v>
      </c>
      <c r="E143" s="203" t="s">
        <v>154</v>
      </c>
      <c r="F143" s="203" t="s">
        <v>146</v>
      </c>
      <c r="G143" s="203"/>
      <c r="H143" s="203" t="s">
        <v>432</v>
      </c>
      <c r="I143" s="204"/>
      <c r="J143" s="205">
        <f>J144</f>
        <v>0</v>
      </c>
      <c r="K143" s="376"/>
      <c r="L143" s="351"/>
      <c r="S143" s="406"/>
    </row>
    <row r="144" spans="1:19" s="207" customFormat="1" ht="36" customHeight="1" hidden="1">
      <c r="A144" s="364"/>
      <c r="B144" s="212"/>
      <c r="C144" s="213" t="s">
        <v>316</v>
      </c>
      <c r="D144" s="202" t="s">
        <v>211</v>
      </c>
      <c r="E144" s="203" t="s">
        <v>154</v>
      </c>
      <c r="F144" s="203" t="s">
        <v>146</v>
      </c>
      <c r="G144" s="203"/>
      <c r="H144" s="203" t="s">
        <v>432</v>
      </c>
      <c r="I144" s="204" t="s">
        <v>95</v>
      </c>
      <c r="J144" s="205"/>
      <c r="K144" s="376"/>
      <c r="L144" s="351"/>
      <c r="S144" s="406"/>
    </row>
    <row r="145" spans="1:19" s="207" customFormat="1" ht="43.5" customHeight="1" hidden="1">
      <c r="A145" s="364"/>
      <c r="B145" s="212"/>
      <c r="C145" s="213" t="s">
        <v>441</v>
      </c>
      <c r="D145" s="202" t="s">
        <v>211</v>
      </c>
      <c r="E145" s="203" t="s">
        <v>154</v>
      </c>
      <c r="F145" s="203" t="s">
        <v>146</v>
      </c>
      <c r="G145" s="203"/>
      <c r="H145" s="203" t="s">
        <v>442</v>
      </c>
      <c r="I145" s="204"/>
      <c r="J145" s="205">
        <f>J146</f>
        <v>600</v>
      </c>
      <c r="K145" s="376"/>
      <c r="L145" s="351"/>
      <c r="S145" s="406"/>
    </row>
    <row r="146" spans="1:19" s="207" customFormat="1" ht="37.5">
      <c r="A146" s="364"/>
      <c r="B146" s="212"/>
      <c r="C146" s="213" t="s">
        <v>420</v>
      </c>
      <c r="D146" s="202" t="s">
        <v>211</v>
      </c>
      <c r="E146" s="203" t="s">
        <v>154</v>
      </c>
      <c r="F146" s="203" t="s">
        <v>146</v>
      </c>
      <c r="G146" s="203"/>
      <c r="H146" s="203" t="s">
        <v>261</v>
      </c>
      <c r="I146" s="204" t="s">
        <v>419</v>
      </c>
      <c r="J146" s="205">
        <f>1000-400</f>
        <v>600</v>
      </c>
      <c r="K146" s="376"/>
      <c r="L146" s="351"/>
      <c r="S146" s="406"/>
    </row>
    <row r="147" spans="1:19" s="207" customFormat="1" ht="37.5">
      <c r="A147" s="364"/>
      <c r="B147" s="212"/>
      <c r="C147" s="213" t="s">
        <v>635</v>
      </c>
      <c r="D147" s="202" t="s">
        <v>211</v>
      </c>
      <c r="E147" s="203" t="s">
        <v>154</v>
      </c>
      <c r="F147" s="203" t="s">
        <v>146</v>
      </c>
      <c r="G147" s="203"/>
      <c r="H147" s="203" t="s">
        <v>432</v>
      </c>
      <c r="I147" s="204"/>
      <c r="J147" s="205">
        <f>J148</f>
        <v>18635.2</v>
      </c>
      <c r="K147" s="459"/>
      <c r="L147" s="351"/>
      <c r="S147" s="406"/>
    </row>
    <row r="148" spans="1:19" s="207" customFormat="1" ht="37.5">
      <c r="A148" s="364"/>
      <c r="B148" s="212"/>
      <c r="C148" s="213" t="s">
        <v>420</v>
      </c>
      <c r="D148" s="202" t="s">
        <v>211</v>
      </c>
      <c r="E148" s="203" t="s">
        <v>154</v>
      </c>
      <c r="F148" s="203" t="s">
        <v>146</v>
      </c>
      <c r="G148" s="203"/>
      <c r="H148" s="203" t="s">
        <v>432</v>
      </c>
      <c r="I148" s="204" t="s">
        <v>419</v>
      </c>
      <c r="J148" s="205">
        <v>18635.2</v>
      </c>
      <c r="K148" s="459"/>
      <c r="L148" s="351"/>
      <c r="S148" s="406"/>
    </row>
    <row r="149" spans="1:19" s="207" customFormat="1" ht="44.25" customHeight="1">
      <c r="A149" s="364"/>
      <c r="B149" s="212"/>
      <c r="C149" s="205" t="s">
        <v>441</v>
      </c>
      <c r="D149" s="202" t="s">
        <v>211</v>
      </c>
      <c r="E149" s="203" t="s">
        <v>154</v>
      </c>
      <c r="F149" s="203" t="s">
        <v>146</v>
      </c>
      <c r="G149" s="203"/>
      <c r="H149" s="203" t="s">
        <v>442</v>
      </c>
      <c r="I149" s="204"/>
      <c r="J149" s="205">
        <f>J153</f>
        <v>115077.6</v>
      </c>
      <c r="K149" s="376"/>
      <c r="L149" s="351"/>
      <c r="S149" s="215"/>
    </row>
    <row r="150" spans="1:19" s="207" customFormat="1" ht="39" customHeight="1" hidden="1">
      <c r="A150" s="364"/>
      <c r="B150" s="212"/>
      <c r="C150" s="213" t="s">
        <v>241</v>
      </c>
      <c r="D150" s="202" t="s">
        <v>211</v>
      </c>
      <c r="E150" s="203" t="s">
        <v>154</v>
      </c>
      <c r="F150" s="203" t="s">
        <v>146</v>
      </c>
      <c r="G150" s="203"/>
      <c r="H150" s="203" t="s">
        <v>422</v>
      </c>
      <c r="I150" s="204"/>
      <c r="J150" s="205">
        <f>J151</f>
        <v>0</v>
      </c>
      <c r="K150" s="376"/>
      <c r="L150" s="351"/>
      <c r="S150" s="215"/>
    </row>
    <row r="151" spans="1:19" s="207" customFormat="1" ht="39.75" customHeight="1" hidden="1">
      <c r="A151" s="364"/>
      <c r="B151" s="212"/>
      <c r="C151" s="216" t="s">
        <v>238</v>
      </c>
      <c r="D151" s="202" t="s">
        <v>211</v>
      </c>
      <c r="E151" s="203" t="s">
        <v>154</v>
      </c>
      <c r="F151" s="203" t="s">
        <v>146</v>
      </c>
      <c r="G151" s="203"/>
      <c r="H151" s="203" t="s">
        <v>239</v>
      </c>
      <c r="I151" s="204"/>
      <c r="J151" s="205">
        <f>J152</f>
        <v>0</v>
      </c>
      <c r="K151" s="376"/>
      <c r="L151" s="351"/>
      <c r="S151" s="215"/>
    </row>
    <row r="152" spans="1:19" s="207" customFormat="1" ht="19.5" customHeight="1" hidden="1">
      <c r="A152" s="364"/>
      <c r="B152" s="212"/>
      <c r="C152" s="213" t="s">
        <v>96</v>
      </c>
      <c r="D152" s="202" t="s">
        <v>211</v>
      </c>
      <c r="E152" s="203" t="s">
        <v>154</v>
      </c>
      <c r="F152" s="203" t="s">
        <v>146</v>
      </c>
      <c r="G152" s="203"/>
      <c r="H152" s="203" t="s">
        <v>240</v>
      </c>
      <c r="I152" s="204" t="s">
        <v>95</v>
      </c>
      <c r="J152" s="205"/>
      <c r="K152" s="376"/>
      <c r="L152" s="351"/>
      <c r="S152" s="215"/>
    </row>
    <row r="153" spans="1:19" s="207" customFormat="1" ht="37.5" customHeight="1">
      <c r="A153" s="364"/>
      <c r="B153" s="212"/>
      <c r="C153" s="213" t="s">
        <v>420</v>
      </c>
      <c r="D153" s="202" t="s">
        <v>211</v>
      </c>
      <c r="E153" s="203" t="s">
        <v>154</v>
      </c>
      <c r="F153" s="203" t="s">
        <v>146</v>
      </c>
      <c r="G153" s="203"/>
      <c r="H153" s="203" t="s">
        <v>442</v>
      </c>
      <c r="I153" s="204" t="s">
        <v>419</v>
      </c>
      <c r="J153" s="205">
        <f>113459.1+1618.5</f>
        <v>115077.6</v>
      </c>
      <c r="K153" s="376"/>
      <c r="L153" s="351"/>
      <c r="S153" s="215"/>
    </row>
    <row r="154" spans="1:19" s="207" customFormat="1" ht="22.5" customHeight="1">
      <c r="A154" s="364"/>
      <c r="B154" s="212"/>
      <c r="C154" s="213" t="s">
        <v>134</v>
      </c>
      <c r="D154" s="202" t="s">
        <v>211</v>
      </c>
      <c r="E154" s="203" t="s">
        <v>154</v>
      </c>
      <c r="F154" s="203" t="s">
        <v>140</v>
      </c>
      <c r="G154" s="203"/>
      <c r="H154" s="203"/>
      <c r="I154" s="204"/>
      <c r="J154" s="327">
        <f>J155+J161+J166</f>
        <v>20</v>
      </c>
      <c r="K154" s="376"/>
      <c r="L154" s="345"/>
      <c r="S154" s="215"/>
    </row>
    <row r="155" spans="1:19" s="207" customFormat="1" ht="45" customHeight="1" hidden="1">
      <c r="A155" s="364"/>
      <c r="B155" s="212"/>
      <c r="C155" s="127"/>
      <c r="D155" s="202" t="s">
        <v>211</v>
      </c>
      <c r="E155" s="203" t="s">
        <v>154</v>
      </c>
      <c r="F155" s="203" t="s">
        <v>140</v>
      </c>
      <c r="G155" s="203"/>
      <c r="H155" s="203"/>
      <c r="I155" s="204"/>
      <c r="J155" s="327">
        <f>J156</f>
        <v>20</v>
      </c>
      <c r="K155" s="376"/>
      <c r="L155" s="345"/>
      <c r="S155" s="215"/>
    </row>
    <row r="156" spans="1:19" s="207" customFormat="1" ht="49.5" customHeight="1">
      <c r="A156" s="364"/>
      <c r="B156" s="212"/>
      <c r="C156" s="292" t="s">
        <v>40</v>
      </c>
      <c r="D156" s="202" t="s">
        <v>211</v>
      </c>
      <c r="E156" s="203" t="s">
        <v>154</v>
      </c>
      <c r="F156" s="203" t="s">
        <v>140</v>
      </c>
      <c r="G156" s="203" t="s">
        <v>164</v>
      </c>
      <c r="H156" s="203" t="s">
        <v>254</v>
      </c>
      <c r="I156" s="204"/>
      <c r="J156" s="291">
        <f>J157</f>
        <v>20</v>
      </c>
      <c r="K156" s="376"/>
      <c r="L156" s="345"/>
      <c r="S156" s="215"/>
    </row>
    <row r="157" spans="1:19" s="207" customFormat="1" ht="24.75" customHeight="1">
      <c r="A157" s="364"/>
      <c r="B157" s="212"/>
      <c r="C157" s="292" t="s">
        <v>354</v>
      </c>
      <c r="D157" s="202" t="s">
        <v>211</v>
      </c>
      <c r="E157" s="203" t="s">
        <v>154</v>
      </c>
      <c r="F157" s="203" t="s">
        <v>140</v>
      </c>
      <c r="G157" s="203" t="s">
        <v>166</v>
      </c>
      <c r="H157" s="203" t="s">
        <v>255</v>
      </c>
      <c r="I157" s="204"/>
      <c r="J157" s="291">
        <f>J158</f>
        <v>20</v>
      </c>
      <c r="K157" s="376"/>
      <c r="L157" s="345"/>
      <c r="S157" s="215"/>
    </row>
    <row r="158" spans="1:19" s="210" customFormat="1" ht="57" customHeight="1">
      <c r="A158" s="364"/>
      <c r="B158" s="212"/>
      <c r="C158" s="127" t="s">
        <v>279</v>
      </c>
      <c r="D158" s="202" t="s">
        <v>211</v>
      </c>
      <c r="E158" s="203" t="s">
        <v>154</v>
      </c>
      <c r="F158" s="203" t="s">
        <v>140</v>
      </c>
      <c r="G158" s="203"/>
      <c r="H158" s="203" t="s">
        <v>256</v>
      </c>
      <c r="I158" s="204"/>
      <c r="J158" s="327">
        <f>J160</f>
        <v>20</v>
      </c>
      <c r="K158" s="376"/>
      <c r="L158" s="346"/>
      <c r="S158" s="218"/>
    </row>
    <row r="159" spans="1:19" s="210" customFormat="1" ht="29.25" customHeight="1">
      <c r="A159" s="364"/>
      <c r="B159" s="212"/>
      <c r="C159" s="127" t="s">
        <v>165</v>
      </c>
      <c r="D159" s="202" t="s">
        <v>211</v>
      </c>
      <c r="E159" s="203" t="s">
        <v>154</v>
      </c>
      <c r="F159" s="203" t="s">
        <v>140</v>
      </c>
      <c r="G159" s="203"/>
      <c r="H159" s="203" t="s">
        <v>280</v>
      </c>
      <c r="I159" s="204"/>
      <c r="J159" s="327">
        <f>J160</f>
        <v>20</v>
      </c>
      <c r="K159" s="376"/>
      <c r="L159" s="346"/>
      <c r="S159" s="218"/>
    </row>
    <row r="160" spans="1:19" s="210" customFormat="1" ht="39.75" customHeight="1">
      <c r="A160" s="364"/>
      <c r="B160" s="212"/>
      <c r="C160" s="213" t="s">
        <v>316</v>
      </c>
      <c r="D160" s="202" t="s">
        <v>211</v>
      </c>
      <c r="E160" s="203" t="s">
        <v>154</v>
      </c>
      <c r="F160" s="203" t="s">
        <v>140</v>
      </c>
      <c r="G160" s="203"/>
      <c r="H160" s="203" t="s">
        <v>280</v>
      </c>
      <c r="I160" s="204" t="s">
        <v>95</v>
      </c>
      <c r="J160" s="327">
        <v>20</v>
      </c>
      <c r="K160" s="518"/>
      <c r="L160" s="519"/>
      <c r="S160" s="218"/>
    </row>
    <row r="161" spans="1:19" s="210" customFormat="1" ht="39" customHeight="1" hidden="1">
      <c r="A161" s="364"/>
      <c r="B161" s="212"/>
      <c r="C161" s="213" t="s">
        <v>41</v>
      </c>
      <c r="D161" s="202" t="s">
        <v>211</v>
      </c>
      <c r="E161" s="203" t="s">
        <v>154</v>
      </c>
      <c r="F161" s="203" t="s">
        <v>140</v>
      </c>
      <c r="G161" s="203"/>
      <c r="H161" s="203" t="s">
        <v>280</v>
      </c>
      <c r="I161" s="204"/>
      <c r="J161" s="327">
        <f>J162</f>
        <v>0</v>
      </c>
      <c r="K161" s="376"/>
      <c r="L161" s="346"/>
      <c r="S161" s="218"/>
    </row>
    <row r="162" spans="1:19" s="210" customFormat="1" ht="18" customHeight="1" hidden="1">
      <c r="A162" s="364"/>
      <c r="B162" s="212"/>
      <c r="C162" s="213" t="s">
        <v>354</v>
      </c>
      <c r="D162" s="202" t="s">
        <v>211</v>
      </c>
      <c r="E162" s="203" t="s">
        <v>154</v>
      </c>
      <c r="F162" s="203" t="s">
        <v>140</v>
      </c>
      <c r="G162" s="203"/>
      <c r="H162" s="203" t="s">
        <v>262</v>
      </c>
      <c r="I162" s="204"/>
      <c r="J162" s="327">
        <f>J163</f>
        <v>0</v>
      </c>
      <c r="K162" s="376"/>
      <c r="L162" s="346"/>
      <c r="S162" s="218"/>
    </row>
    <row r="163" spans="1:19" s="210" customFormat="1" ht="24.75" customHeight="1" hidden="1">
      <c r="A163" s="364"/>
      <c r="B163" s="212"/>
      <c r="C163" s="213" t="s">
        <v>282</v>
      </c>
      <c r="D163" s="202" t="s">
        <v>211</v>
      </c>
      <c r="E163" s="203" t="s">
        <v>154</v>
      </c>
      <c r="F163" s="203" t="s">
        <v>140</v>
      </c>
      <c r="G163" s="203"/>
      <c r="H163" s="203" t="s">
        <v>263</v>
      </c>
      <c r="I163" s="204"/>
      <c r="J163" s="327">
        <f>J164</f>
        <v>0</v>
      </c>
      <c r="K163" s="376"/>
      <c r="L163" s="346"/>
      <c r="S163" s="218"/>
    </row>
    <row r="164" spans="1:19" s="210" customFormat="1" ht="18" customHeight="1" hidden="1">
      <c r="A164" s="364"/>
      <c r="B164" s="212"/>
      <c r="C164" s="213" t="s">
        <v>124</v>
      </c>
      <c r="D164" s="202" t="s">
        <v>211</v>
      </c>
      <c r="E164" s="203" t="s">
        <v>154</v>
      </c>
      <c r="F164" s="203" t="s">
        <v>140</v>
      </c>
      <c r="G164" s="203"/>
      <c r="H164" s="203" t="s">
        <v>264</v>
      </c>
      <c r="I164" s="204"/>
      <c r="J164" s="327">
        <f>J165</f>
        <v>0</v>
      </c>
      <c r="K164" s="376"/>
      <c r="L164" s="346"/>
      <c r="S164" s="218"/>
    </row>
    <row r="165" spans="1:19" s="210" customFormat="1" ht="36.75" customHeight="1" hidden="1">
      <c r="A165" s="364"/>
      <c r="B165" s="212"/>
      <c r="C165" s="213" t="s">
        <v>316</v>
      </c>
      <c r="D165" s="202" t="s">
        <v>211</v>
      </c>
      <c r="E165" s="203" t="s">
        <v>154</v>
      </c>
      <c r="F165" s="203" t="s">
        <v>140</v>
      </c>
      <c r="G165" s="203"/>
      <c r="H165" s="203" t="s">
        <v>265</v>
      </c>
      <c r="I165" s="204" t="s">
        <v>95</v>
      </c>
      <c r="J165" s="327">
        <f>2-2</f>
        <v>0</v>
      </c>
      <c r="K165" s="376"/>
      <c r="L165" s="352"/>
      <c r="S165" s="218"/>
    </row>
    <row r="166" spans="1:19" s="210" customFormat="1" ht="36.75" customHeight="1" hidden="1">
      <c r="A166" s="364"/>
      <c r="B166" s="212"/>
      <c r="C166" s="213" t="s">
        <v>37</v>
      </c>
      <c r="D166" s="202" t="s">
        <v>211</v>
      </c>
      <c r="E166" s="203" t="s">
        <v>154</v>
      </c>
      <c r="F166" s="203" t="s">
        <v>140</v>
      </c>
      <c r="G166" s="203"/>
      <c r="H166" s="203" t="s">
        <v>283</v>
      </c>
      <c r="I166" s="204"/>
      <c r="J166" s="327">
        <f>J167</f>
        <v>0</v>
      </c>
      <c r="K166" s="376"/>
      <c r="L166" s="352"/>
      <c r="S166" s="218"/>
    </row>
    <row r="167" spans="1:19" s="210" customFormat="1" ht="18" customHeight="1" hidden="1">
      <c r="A167" s="364"/>
      <c r="B167" s="212"/>
      <c r="C167" s="213" t="s">
        <v>354</v>
      </c>
      <c r="D167" s="202" t="s">
        <v>211</v>
      </c>
      <c r="E167" s="203" t="s">
        <v>154</v>
      </c>
      <c r="F167" s="203" t="s">
        <v>140</v>
      </c>
      <c r="G167" s="203"/>
      <c r="H167" s="203" t="s">
        <v>284</v>
      </c>
      <c r="I167" s="204"/>
      <c r="J167" s="327">
        <f>J168</f>
        <v>0</v>
      </c>
      <c r="K167" s="376"/>
      <c r="L167" s="352"/>
      <c r="S167" s="218"/>
    </row>
    <row r="168" spans="1:19" s="210" customFormat="1" ht="36.75" customHeight="1" hidden="1">
      <c r="A168" s="364"/>
      <c r="B168" s="212"/>
      <c r="C168" s="213" t="s">
        <v>324</v>
      </c>
      <c r="D168" s="202" t="s">
        <v>211</v>
      </c>
      <c r="E168" s="203" t="s">
        <v>154</v>
      </c>
      <c r="F168" s="203" t="s">
        <v>140</v>
      </c>
      <c r="G168" s="203"/>
      <c r="H168" s="203" t="s">
        <v>323</v>
      </c>
      <c r="I168" s="204"/>
      <c r="J168" s="327">
        <f>J169</f>
        <v>0</v>
      </c>
      <c r="K168" s="376"/>
      <c r="L168" s="352"/>
      <c r="S168" s="218"/>
    </row>
    <row r="169" spans="1:19" s="210" customFormat="1" ht="7.5" customHeight="1" hidden="1">
      <c r="A169" s="364"/>
      <c r="B169" s="212"/>
      <c r="C169" s="292" t="s">
        <v>386</v>
      </c>
      <c r="D169" s="202" t="s">
        <v>211</v>
      </c>
      <c r="E169" s="203" t="s">
        <v>154</v>
      </c>
      <c r="F169" s="203" t="s">
        <v>140</v>
      </c>
      <c r="G169" s="203"/>
      <c r="H169" s="203" t="s">
        <v>325</v>
      </c>
      <c r="I169" s="204"/>
      <c r="J169" s="327">
        <f>J170</f>
        <v>0</v>
      </c>
      <c r="K169" s="376"/>
      <c r="L169" s="352"/>
      <c r="S169" s="218"/>
    </row>
    <row r="170" spans="1:19" s="210" customFormat="1" ht="34.5" customHeight="1" hidden="1">
      <c r="A170" s="364"/>
      <c r="B170" s="212"/>
      <c r="C170" s="213" t="s">
        <v>316</v>
      </c>
      <c r="D170" s="202" t="s">
        <v>211</v>
      </c>
      <c r="E170" s="203" t="s">
        <v>154</v>
      </c>
      <c r="F170" s="203" t="s">
        <v>140</v>
      </c>
      <c r="G170" s="203"/>
      <c r="H170" s="203" t="s">
        <v>325</v>
      </c>
      <c r="I170" s="204" t="s">
        <v>95</v>
      </c>
      <c r="J170" s="327"/>
      <c r="K170" s="376"/>
      <c r="L170" s="352"/>
      <c r="S170" s="218"/>
    </row>
    <row r="171" spans="1:19" s="210" customFormat="1" ht="23.25" customHeight="1">
      <c r="A171" s="364"/>
      <c r="B171" s="53">
        <v>6</v>
      </c>
      <c r="C171" s="219" t="s">
        <v>137</v>
      </c>
      <c r="D171" s="220" t="s">
        <v>211</v>
      </c>
      <c r="E171" s="150" t="s">
        <v>141</v>
      </c>
      <c r="F171" s="203"/>
      <c r="G171" s="203"/>
      <c r="H171" s="203"/>
      <c r="I171" s="150"/>
      <c r="J171" s="320">
        <f>J178+J187+J211+J172</f>
        <v>200</v>
      </c>
      <c r="K171" s="376"/>
      <c r="L171" s="346"/>
      <c r="S171" s="218"/>
    </row>
    <row r="172" spans="1:19" s="210" customFormat="1" ht="18" customHeight="1" hidden="1">
      <c r="A172" s="364"/>
      <c r="B172" s="53"/>
      <c r="C172" s="213" t="s">
        <v>349</v>
      </c>
      <c r="D172" s="220" t="s">
        <v>211</v>
      </c>
      <c r="E172" s="150" t="s">
        <v>141</v>
      </c>
      <c r="F172" s="150"/>
      <c r="G172" s="150"/>
      <c r="H172" s="150"/>
      <c r="I172" s="203"/>
      <c r="J172" s="205">
        <f>J173</f>
        <v>0</v>
      </c>
      <c r="K172" s="376"/>
      <c r="L172" s="346"/>
      <c r="S172" s="218"/>
    </row>
    <row r="173" spans="1:19" s="210" customFormat="1" ht="33" customHeight="1" hidden="1">
      <c r="A173" s="364"/>
      <c r="B173" s="53"/>
      <c r="C173" s="216" t="s">
        <v>38</v>
      </c>
      <c r="D173" s="202" t="s">
        <v>211</v>
      </c>
      <c r="E173" s="203" t="s">
        <v>141</v>
      </c>
      <c r="F173" s="203" t="s">
        <v>150</v>
      </c>
      <c r="G173" s="203"/>
      <c r="H173" s="203"/>
      <c r="I173" s="203"/>
      <c r="J173" s="205">
        <f>J174</f>
        <v>0</v>
      </c>
      <c r="K173" s="376"/>
      <c r="L173" s="346"/>
      <c r="S173" s="218"/>
    </row>
    <row r="174" spans="1:19" s="210" customFormat="1" ht="20.25" customHeight="1" hidden="1">
      <c r="A174" s="364"/>
      <c r="B174" s="53"/>
      <c r="C174" s="213" t="s">
        <v>354</v>
      </c>
      <c r="D174" s="202" t="s">
        <v>211</v>
      </c>
      <c r="E174" s="203" t="s">
        <v>141</v>
      </c>
      <c r="F174" s="203" t="s">
        <v>150</v>
      </c>
      <c r="G174" s="203"/>
      <c r="H174" s="203" t="s">
        <v>296</v>
      </c>
      <c r="I174" s="203"/>
      <c r="J174" s="205">
        <f>J175</f>
        <v>0</v>
      </c>
      <c r="K174" s="376"/>
      <c r="L174" s="346"/>
      <c r="S174" s="218"/>
    </row>
    <row r="175" spans="1:19" s="210" customFormat="1" ht="20.25" customHeight="1" hidden="1">
      <c r="A175" s="364"/>
      <c r="B175" s="53"/>
      <c r="C175" s="195" t="s">
        <v>351</v>
      </c>
      <c r="D175" s="202" t="s">
        <v>211</v>
      </c>
      <c r="E175" s="203" t="s">
        <v>141</v>
      </c>
      <c r="F175" s="203" t="s">
        <v>150</v>
      </c>
      <c r="G175" s="203"/>
      <c r="H175" s="203" t="s">
        <v>297</v>
      </c>
      <c r="I175" s="203"/>
      <c r="J175" s="205">
        <f>J176</f>
        <v>0</v>
      </c>
      <c r="K175" s="376"/>
      <c r="L175" s="346"/>
      <c r="S175" s="218"/>
    </row>
    <row r="176" spans="1:19" s="210" customFormat="1" ht="20.25" customHeight="1" hidden="1">
      <c r="A176" s="364"/>
      <c r="B176" s="53"/>
      <c r="C176" s="195" t="s">
        <v>350</v>
      </c>
      <c r="D176" s="202" t="s">
        <v>211</v>
      </c>
      <c r="E176" s="203" t="s">
        <v>141</v>
      </c>
      <c r="F176" s="203" t="s">
        <v>150</v>
      </c>
      <c r="G176" s="203"/>
      <c r="H176" s="203" t="s">
        <v>352</v>
      </c>
      <c r="I176" s="203"/>
      <c r="J176" s="205">
        <f>J177</f>
        <v>0</v>
      </c>
      <c r="K176" s="376"/>
      <c r="L176" s="346"/>
      <c r="S176" s="218"/>
    </row>
    <row r="177" spans="1:19" s="210" customFormat="1" ht="41.25" customHeight="1" hidden="1">
      <c r="A177" s="364"/>
      <c r="B177" s="53"/>
      <c r="C177" s="213" t="s">
        <v>316</v>
      </c>
      <c r="D177" s="202" t="s">
        <v>211</v>
      </c>
      <c r="E177" s="203" t="s">
        <v>141</v>
      </c>
      <c r="F177" s="203" t="s">
        <v>150</v>
      </c>
      <c r="G177" s="203"/>
      <c r="H177" s="203" t="s">
        <v>353</v>
      </c>
      <c r="I177" s="203" t="s">
        <v>95</v>
      </c>
      <c r="J177" s="205"/>
      <c r="K177" s="376"/>
      <c r="L177" s="346"/>
      <c r="S177" s="218"/>
    </row>
    <row r="178" spans="1:19" s="210" customFormat="1" ht="19.5" customHeight="1" hidden="1">
      <c r="A178" s="364"/>
      <c r="B178" s="212"/>
      <c r="C178" s="213" t="s">
        <v>230</v>
      </c>
      <c r="D178" s="202" t="s">
        <v>211</v>
      </c>
      <c r="E178" s="203" t="s">
        <v>141</v>
      </c>
      <c r="F178" s="203" t="s">
        <v>150</v>
      </c>
      <c r="G178" s="203"/>
      <c r="H178" s="203" t="s">
        <v>353</v>
      </c>
      <c r="I178" s="204"/>
      <c r="J178" s="205">
        <f>J179</f>
        <v>0</v>
      </c>
      <c r="K178" s="376"/>
      <c r="L178" s="346"/>
      <c r="S178" s="218"/>
    </row>
    <row r="179" spans="1:19" s="210" customFormat="1" ht="38.25" customHeight="1" hidden="1">
      <c r="A179" s="364"/>
      <c r="B179" s="212"/>
      <c r="C179" s="216" t="s">
        <v>230</v>
      </c>
      <c r="D179" s="202" t="s">
        <v>211</v>
      </c>
      <c r="E179" s="203" t="s">
        <v>141</v>
      </c>
      <c r="F179" s="203" t="s">
        <v>151</v>
      </c>
      <c r="G179" s="203"/>
      <c r="H179" s="203"/>
      <c r="I179" s="204"/>
      <c r="J179" s="332">
        <f>J180</f>
        <v>0</v>
      </c>
      <c r="K179" s="376"/>
      <c r="L179" s="346"/>
      <c r="S179" s="218"/>
    </row>
    <row r="180" spans="1:19" s="210" customFormat="1" ht="37.5" hidden="1">
      <c r="A180" s="364"/>
      <c r="B180" s="212"/>
      <c r="C180" s="213" t="s">
        <v>38</v>
      </c>
      <c r="D180" s="202" t="s">
        <v>211</v>
      </c>
      <c r="E180" s="203" t="s">
        <v>141</v>
      </c>
      <c r="F180" s="203" t="s">
        <v>151</v>
      </c>
      <c r="G180" s="203"/>
      <c r="H180" s="203" t="s">
        <v>296</v>
      </c>
      <c r="I180" s="204"/>
      <c r="J180" s="332">
        <f>J181</f>
        <v>0</v>
      </c>
      <c r="K180" s="376"/>
      <c r="L180" s="346"/>
      <c r="S180" s="218"/>
    </row>
    <row r="181" spans="1:19" s="210" customFormat="1" ht="18.75" hidden="1">
      <c r="A181" s="364"/>
      <c r="B181" s="212"/>
      <c r="C181" s="195" t="s">
        <v>354</v>
      </c>
      <c r="D181" s="202" t="s">
        <v>211</v>
      </c>
      <c r="E181" s="203" t="s">
        <v>141</v>
      </c>
      <c r="F181" s="203" t="s">
        <v>151</v>
      </c>
      <c r="G181" s="217" t="s">
        <v>213</v>
      </c>
      <c r="H181" s="203" t="s">
        <v>297</v>
      </c>
      <c r="I181" s="204"/>
      <c r="J181" s="332">
        <f>J182</f>
        <v>0</v>
      </c>
      <c r="K181" s="376"/>
      <c r="L181" s="346"/>
      <c r="S181" s="218"/>
    </row>
    <row r="182" spans="1:19" s="210" customFormat="1" ht="44.25" customHeight="1" hidden="1">
      <c r="A182" s="364"/>
      <c r="B182" s="212"/>
      <c r="C182" s="195" t="s">
        <v>299</v>
      </c>
      <c r="D182" s="202" t="s">
        <v>211</v>
      </c>
      <c r="E182" s="203" t="s">
        <v>141</v>
      </c>
      <c r="F182" s="203" t="s">
        <v>151</v>
      </c>
      <c r="G182" s="217"/>
      <c r="H182" s="203" t="s">
        <v>298</v>
      </c>
      <c r="I182" s="204"/>
      <c r="J182" s="332">
        <f>J184</f>
        <v>0</v>
      </c>
      <c r="K182" s="376"/>
      <c r="L182" s="346"/>
      <c r="S182" s="218"/>
    </row>
    <row r="183" spans="1:19" s="210" customFormat="1" ht="44.25" customHeight="1" hidden="1">
      <c r="A183" s="364"/>
      <c r="B183" s="212"/>
      <c r="C183" s="195" t="s">
        <v>483</v>
      </c>
      <c r="D183" s="202" t="s">
        <v>211</v>
      </c>
      <c r="E183" s="203" t="s">
        <v>141</v>
      </c>
      <c r="F183" s="203" t="s">
        <v>151</v>
      </c>
      <c r="G183" s="217"/>
      <c r="H183" s="203" t="s">
        <v>484</v>
      </c>
      <c r="I183" s="204"/>
      <c r="J183" s="332">
        <f>J184</f>
        <v>0</v>
      </c>
      <c r="K183" s="376"/>
      <c r="L183" s="346"/>
      <c r="S183" s="218"/>
    </row>
    <row r="184" spans="1:19" s="210" customFormat="1" ht="38.25" customHeight="1" hidden="1">
      <c r="A184" s="364"/>
      <c r="B184" s="212"/>
      <c r="C184" s="213" t="s">
        <v>420</v>
      </c>
      <c r="D184" s="202" t="s">
        <v>211</v>
      </c>
      <c r="E184" s="203" t="s">
        <v>141</v>
      </c>
      <c r="F184" s="203" t="s">
        <v>151</v>
      </c>
      <c r="G184" s="217" t="s">
        <v>215</v>
      </c>
      <c r="H184" s="203" t="s">
        <v>484</v>
      </c>
      <c r="I184" s="204" t="s">
        <v>419</v>
      </c>
      <c r="J184" s="332">
        <v>0</v>
      </c>
      <c r="K184" s="506"/>
      <c r="L184" s="507"/>
      <c r="S184" s="218"/>
    </row>
    <row r="185" spans="1:19" s="210" customFormat="1" ht="18" customHeight="1" hidden="1">
      <c r="A185" s="364"/>
      <c r="B185" s="212"/>
      <c r="C185" s="216" t="s">
        <v>18</v>
      </c>
      <c r="D185" s="202" t="s">
        <v>211</v>
      </c>
      <c r="E185" s="203" t="s">
        <v>141</v>
      </c>
      <c r="F185" s="203" t="s">
        <v>151</v>
      </c>
      <c r="G185" s="203"/>
      <c r="H185" s="203" t="s">
        <v>300</v>
      </c>
      <c r="I185" s="204"/>
      <c r="J185" s="332">
        <f>J186</f>
        <v>0</v>
      </c>
      <c r="K185" s="376"/>
      <c r="L185" s="346"/>
      <c r="S185" s="218"/>
    </row>
    <row r="186" spans="1:19" s="210" customFormat="1" ht="19.5" customHeight="1" hidden="1">
      <c r="A186" s="364"/>
      <c r="B186" s="212"/>
      <c r="C186" s="213" t="s">
        <v>96</v>
      </c>
      <c r="D186" s="202" t="s">
        <v>211</v>
      </c>
      <c r="E186" s="203" t="s">
        <v>141</v>
      </c>
      <c r="F186" s="203" t="s">
        <v>151</v>
      </c>
      <c r="G186" s="217" t="s">
        <v>222</v>
      </c>
      <c r="H186" s="203" t="s">
        <v>231</v>
      </c>
      <c r="I186" s="204" t="s">
        <v>95</v>
      </c>
      <c r="J186" s="330"/>
      <c r="K186" s="376"/>
      <c r="L186" s="346"/>
      <c r="S186" s="218"/>
    </row>
    <row r="187" spans="1:19" s="210" customFormat="1" ht="21" customHeight="1">
      <c r="A187" s="364"/>
      <c r="B187" s="212"/>
      <c r="C187" s="127" t="s">
        <v>210</v>
      </c>
      <c r="D187" s="202" t="s">
        <v>211</v>
      </c>
      <c r="E187" s="203" t="s">
        <v>141</v>
      </c>
      <c r="F187" s="203" t="s">
        <v>152</v>
      </c>
      <c r="G187" s="217" t="s">
        <v>222</v>
      </c>
      <c r="H187" s="203"/>
      <c r="I187" s="204"/>
      <c r="J187" s="330">
        <f>J188</f>
        <v>200</v>
      </c>
      <c r="K187" s="376"/>
      <c r="L187" s="346"/>
      <c r="S187" s="218"/>
    </row>
    <row r="188" spans="1:19" s="210" customFormat="1" ht="37.5" customHeight="1">
      <c r="A188" s="364"/>
      <c r="B188" s="212"/>
      <c r="C188" s="216" t="s">
        <v>38</v>
      </c>
      <c r="D188" s="202" t="s">
        <v>211</v>
      </c>
      <c r="E188" s="203" t="s">
        <v>141</v>
      </c>
      <c r="F188" s="203" t="s">
        <v>152</v>
      </c>
      <c r="G188" s="203"/>
      <c r="H188" s="203" t="s">
        <v>296</v>
      </c>
      <c r="I188" s="204"/>
      <c r="J188" s="328">
        <f>J189</f>
        <v>200</v>
      </c>
      <c r="K188" s="376"/>
      <c r="L188" s="346"/>
      <c r="S188" s="218"/>
    </row>
    <row r="189" spans="1:19" s="210" customFormat="1" ht="21.75" customHeight="1">
      <c r="A189" s="364"/>
      <c r="B189" s="212"/>
      <c r="C189" s="213" t="s">
        <v>354</v>
      </c>
      <c r="D189" s="202" t="s">
        <v>211</v>
      </c>
      <c r="E189" s="203" t="s">
        <v>141</v>
      </c>
      <c r="F189" s="203" t="s">
        <v>152</v>
      </c>
      <c r="G189" s="203" t="s">
        <v>219</v>
      </c>
      <c r="H189" s="203" t="s">
        <v>297</v>
      </c>
      <c r="I189" s="204"/>
      <c r="J189" s="332">
        <f>J193+J198+J201</f>
        <v>200</v>
      </c>
      <c r="K189" s="376"/>
      <c r="L189" s="346"/>
      <c r="S189" s="218"/>
    </row>
    <row r="190" spans="1:19" s="210" customFormat="1" ht="41.25" customHeight="1" hidden="1">
      <c r="A190" s="364"/>
      <c r="B190" s="212"/>
      <c r="C190" s="213" t="s">
        <v>299</v>
      </c>
      <c r="D190" s="202" t="s">
        <v>211</v>
      </c>
      <c r="E190" s="203" t="s">
        <v>141</v>
      </c>
      <c r="F190" s="203" t="s">
        <v>152</v>
      </c>
      <c r="G190" s="203"/>
      <c r="H190" s="203" t="s">
        <v>298</v>
      </c>
      <c r="I190" s="204"/>
      <c r="J190" s="332">
        <f>J191</f>
        <v>0</v>
      </c>
      <c r="K190" s="376"/>
      <c r="L190" s="346"/>
      <c r="S190" s="218"/>
    </row>
    <row r="191" spans="1:19" s="210" customFormat="1" ht="39.75" customHeight="1" hidden="1">
      <c r="A191" s="364"/>
      <c r="B191" s="212"/>
      <c r="C191" s="213" t="s">
        <v>483</v>
      </c>
      <c r="D191" s="202" t="s">
        <v>211</v>
      </c>
      <c r="E191" s="203" t="s">
        <v>141</v>
      </c>
      <c r="F191" s="203" t="s">
        <v>152</v>
      </c>
      <c r="G191" s="203"/>
      <c r="H191" s="203" t="s">
        <v>484</v>
      </c>
      <c r="I191" s="204"/>
      <c r="J191" s="332">
        <f>J192</f>
        <v>0</v>
      </c>
      <c r="K191" s="376"/>
      <c r="L191" s="346"/>
      <c r="S191" s="218"/>
    </row>
    <row r="192" spans="1:19" s="210" customFormat="1" ht="21.75" customHeight="1" hidden="1">
      <c r="A192" s="364"/>
      <c r="B192" s="212"/>
      <c r="C192" s="213" t="s">
        <v>316</v>
      </c>
      <c r="D192" s="202" t="s">
        <v>211</v>
      </c>
      <c r="E192" s="203" t="s">
        <v>141</v>
      </c>
      <c r="F192" s="203" t="s">
        <v>152</v>
      </c>
      <c r="G192" s="203"/>
      <c r="H192" s="203" t="s">
        <v>484</v>
      </c>
      <c r="I192" s="204" t="s">
        <v>95</v>
      </c>
      <c r="J192" s="332">
        <v>0</v>
      </c>
      <c r="K192" s="376"/>
      <c r="L192" s="346"/>
      <c r="S192" s="218"/>
    </row>
    <row r="193" spans="1:19" s="210" customFormat="1" ht="18.75" customHeight="1">
      <c r="A193" s="364"/>
      <c r="B193" s="212"/>
      <c r="C193" s="216" t="s">
        <v>302</v>
      </c>
      <c r="D193" s="202" t="s">
        <v>211</v>
      </c>
      <c r="E193" s="203" t="s">
        <v>141</v>
      </c>
      <c r="F193" s="203" t="s">
        <v>152</v>
      </c>
      <c r="G193" s="203" t="s">
        <v>219</v>
      </c>
      <c r="H193" s="203" t="s">
        <v>301</v>
      </c>
      <c r="I193" s="204"/>
      <c r="J193" s="332">
        <f>J194</f>
        <v>200</v>
      </c>
      <c r="K193" s="376"/>
      <c r="L193" s="346"/>
      <c r="S193" s="218"/>
    </row>
    <row r="194" spans="1:19" s="210" customFormat="1" ht="20.25" customHeight="1">
      <c r="A194" s="364"/>
      <c r="B194" s="212"/>
      <c r="C194" s="307" t="s">
        <v>220</v>
      </c>
      <c r="D194" s="202" t="s">
        <v>211</v>
      </c>
      <c r="E194" s="203" t="s">
        <v>141</v>
      </c>
      <c r="F194" s="203" t="s">
        <v>152</v>
      </c>
      <c r="G194" s="203"/>
      <c r="H194" s="203" t="s">
        <v>303</v>
      </c>
      <c r="I194" s="204"/>
      <c r="J194" s="332">
        <f>J196+J197</f>
        <v>200</v>
      </c>
      <c r="K194" s="376"/>
      <c r="L194" s="346"/>
      <c r="S194" s="218"/>
    </row>
    <row r="195" spans="1:19" s="210" customFormat="1" ht="18.75" hidden="1">
      <c r="A195" s="364"/>
      <c r="B195" s="367"/>
      <c r="C195" s="308" t="s">
        <v>203</v>
      </c>
      <c r="D195" s="202" t="s">
        <v>211</v>
      </c>
      <c r="E195" s="203" t="s">
        <v>141</v>
      </c>
      <c r="F195" s="203" t="s">
        <v>152</v>
      </c>
      <c r="G195" s="217" t="s">
        <v>221</v>
      </c>
      <c r="H195" s="203" t="s">
        <v>303</v>
      </c>
      <c r="I195" s="204">
        <v>100</v>
      </c>
      <c r="J195" s="330"/>
      <c r="K195" s="376"/>
      <c r="L195" s="346"/>
      <c r="S195" s="218"/>
    </row>
    <row r="196" spans="1:19" s="210" customFormat="1" ht="39.75" customHeight="1">
      <c r="A196" s="364"/>
      <c r="B196" s="212"/>
      <c r="C196" s="213" t="s">
        <v>316</v>
      </c>
      <c r="D196" s="202" t="s">
        <v>211</v>
      </c>
      <c r="E196" s="203" t="s">
        <v>141</v>
      </c>
      <c r="F196" s="203" t="s">
        <v>152</v>
      </c>
      <c r="G196" s="217" t="s">
        <v>221</v>
      </c>
      <c r="H196" s="203" t="s">
        <v>303</v>
      </c>
      <c r="I196" s="204" t="s">
        <v>95</v>
      </c>
      <c r="J196" s="330">
        <f>240-15-25</f>
        <v>200</v>
      </c>
      <c r="K196" s="378"/>
      <c r="L196" s="353"/>
      <c r="S196" s="218"/>
    </row>
    <row r="197" spans="1:19" s="210" customFormat="1" ht="34.5" customHeight="1" hidden="1">
      <c r="A197" s="364"/>
      <c r="B197" s="212"/>
      <c r="C197" s="213" t="s">
        <v>420</v>
      </c>
      <c r="D197" s="202" t="s">
        <v>211</v>
      </c>
      <c r="E197" s="203" t="s">
        <v>141</v>
      </c>
      <c r="F197" s="203" t="s">
        <v>152</v>
      </c>
      <c r="G197" s="217" t="s">
        <v>221</v>
      </c>
      <c r="H197" s="203" t="s">
        <v>303</v>
      </c>
      <c r="I197" s="204" t="s">
        <v>419</v>
      </c>
      <c r="J197" s="330">
        <v>0</v>
      </c>
      <c r="K197" s="376"/>
      <c r="L197" s="354"/>
      <c r="S197" s="218"/>
    </row>
    <row r="198" spans="1:19" s="210" customFormat="1" ht="19.5" customHeight="1" hidden="1">
      <c r="A198" s="364"/>
      <c r="B198" s="212"/>
      <c r="C198" s="213" t="s">
        <v>306</v>
      </c>
      <c r="D198" s="202" t="s">
        <v>211</v>
      </c>
      <c r="E198" s="203" t="s">
        <v>141</v>
      </c>
      <c r="F198" s="203" t="s">
        <v>152</v>
      </c>
      <c r="G198" s="217"/>
      <c r="H198" s="203" t="s">
        <v>304</v>
      </c>
      <c r="I198" s="204"/>
      <c r="J198" s="330">
        <f>J199</f>
        <v>0</v>
      </c>
      <c r="K198" s="376"/>
      <c r="L198" s="377"/>
      <c r="S198" s="218"/>
    </row>
    <row r="199" spans="1:19" s="210" customFormat="1" ht="19.5" customHeight="1" hidden="1">
      <c r="A199" s="364"/>
      <c r="B199" s="212"/>
      <c r="C199" s="213" t="s">
        <v>307</v>
      </c>
      <c r="D199" s="202" t="s">
        <v>211</v>
      </c>
      <c r="E199" s="203" t="s">
        <v>141</v>
      </c>
      <c r="F199" s="203" t="s">
        <v>152</v>
      </c>
      <c r="G199" s="217"/>
      <c r="H199" s="203" t="s">
        <v>305</v>
      </c>
      <c r="I199" s="204"/>
      <c r="J199" s="330">
        <f>J200</f>
        <v>0</v>
      </c>
      <c r="K199" s="376"/>
      <c r="L199" s="377"/>
      <c r="S199" s="218"/>
    </row>
    <row r="200" spans="1:19" s="210" customFormat="1" ht="37.5" customHeight="1" hidden="1">
      <c r="A200" s="364"/>
      <c r="B200" s="212"/>
      <c r="C200" s="213" t="s">
        <v>316</v>
      </c>
      <c r="D200" s="202" t="s">
        <v>211</v>
      </c>
      <c r="E200" s="203" t="s">
        <v>141</v>
      </c>
      <c r="F200" s="203" t="s">
        <v>152</v>
      </c>
      <c r="G200" s="217"/>
      <c r="H200" s="203" t="s">
        <v>305</v>
      </c>
      <c r="I200" s="204" t="s">
        <v>95</v>
      </c>
      <c r="J200" s="330">
        <v>0</v>
      </c>
      <c r="K200" s="376"/>
      <c r="L200" s="355"/>
      <c r="S200" s="218"/>
    </row>
    <row r="201" spans="1:19" s="210" customFormat="1" ht="22.5" customHeight="1" hidden="1">
      <c r="A201" s="364"/>
      <c r="B201" s="212"/>
      <c r="C201" s="213" t="s">
        <v>309</v>
      </c>
      <c r="D201" s="202" t="s">
        <v>211</v>
      </c>
      <c r="E201" s="203" t="s">
        <v>141</v>
      </c>
      <c r="F201" s="203" t="s">
        <v>152</v>
      </c>
      <c r="G201" s="217"/>
      <c r="H201" s="203" t="s">
        <v>308</v>
      </c>
      <c r="I201" s="204"/>
      <c r="J201" s="330">
        <f>J202+J206</f>
        <v>0</v>
      </c>
      <c r="K201" s="376"/>
      <c r="L201" s="377"/>
      <c r="S201" s="218"/>
    </row>
    <row r="202" spans="1:19" s="210" customFormat="1" ht="21.75" customHeight="1" hidden="1">
      <c r="A202" s="364"/>
      <c r="B202" s="212"/>
      <c r="C202" s="213" t="s">
        <v>120</v>
      </c>
      <c r="D202" s="202" t="s">
        <v>211</v>
      </c>
      <c r="E202" s="203" t="s">
        <v>141</v>
      </c>
      <c r="F202" s="203" t="s">
        <v>152</v>
      </c>
      <c r="G202" s="217"/>
      <c r="H202" s="203" t="s">
        <v>310</v>
      </c>
      <c r="I202" s="204"/>
      <c r="J202" s="332">
        <f>J204</f>
        <v>0</v>
      </c>
      <c r="K202" s="376"/>
      <c r="L202" s="346"/>
      <c r="S202" s="218"/>
    </row>
    <row r="203" spans="1:19" s="210" customFormat="1" ht="21.75" customHeight="1" hidden="1">
      <c r="A203" s="364"/>
      <c r="B203" s="212"/>
      <c r="C203" s="213" t="s">
        <v>427</v>
      </c>
      <c r="D203" s="202" t="s">
        <v>211</v>
      </c>
      <c r="E203" s="203" t="s">
        <v>141</v>
      </c>
      <c r="F203" s="203" t="s">
        <v>152</v>
      </c>
      <c r="G203" s="217" t="s">
        <v>0</v>
      </c>
      <c r="H203" s="203" t="s">
        <v>310</v>
      </c>
      <c r="I203" s="204"/>
      <c r="J203" s="332">
        <f>J204</f>
        <v>0</v>
      </c>
      <c r="K203" s="376"/>
      <c r="L203" s="346"/>
      <c r="S203" s="218"/>
    </row>
    <row r="204" spans="1:19" s="210" customFormat="1" ht="39" customHeight="1" hidden="1">
      <c r="A204" s="364"/>
      <c r="B204" s="212"/>
      <c r="C204" s="213" t="s">
        <v>316</v>
      </c>
      <c r="D204" s="202" t="s">
        <v>211</v>
      </c>
      <c r="E204" s="203" t="s">
        <v>141</v>
      </c>
      <c r="F204" s="203" t="s">
        <v>152</v>
      </c>
      <c r="G204" s="217"/>
      <c r="H204" s="203" t="s">
        <v>310</v>
      </c>
      <c r="I204" s="204" t="s">
        <v>95</v>
      </c>
      <c r="J204" s="332">
        <v>0</v>
      </c>
      <c r="K204" s="376"/>
      <c r="L204" s="346"/>
      <c r="S204" s="218"/>
    </row>
    <row r="205" spans="1:19" s="210" customFormat="1" ht="21" customHeight="1" hidden="1">
      <c r="A205" s="364"/>
      <c r="B205" s="212"/>
      <c r="C205" s="213" t="s">
        <v>485</v>
      </c>
      <c r="D205" s="202" t="s">
        <v>211</v>
      </c>
      <c r="E205" s="203" t="s">
        <v>141</v>
      </c>
      <c r="F205" s="203" t="s">
        <v>152</v>
      </c>
      <c r="G205" s="217"/>
      <c r="H205" s="203" t="s">
        <v>328</v>
      </c>
      <c r="I205" s="204"/>
      <c r="J205" s="332">
        <f>J207</f>
        <v>0</v>
      </c>
      <c r="K205" s="376"/>
      <c r="L205" s="346"/>
      <c r="S205" s="218"/>
    </row>
    <row r="206" spans="1:19" s="210" customFormat="1" ht="38.25" customHeight="1" hidden="1">
      <c r="A206" s="364"/>
      <c r="B206" s="212"/>
      <c r="C206" s="213" t="s">
        <v>435</v>
      </c>
      <c r="D206" s="202" t="s">
        <v>211</v>
      </c>
      <c r="E206" s="203" t="s">
        <v>141</v>
      </c>
      <c r="F206" s="203" t="s">
        <v>152</v>
      </c>
      <c r="G206" s="217"/>
      <c r="H206" s="203" t="s">
        <v>566</v>
      </c>
      <c r="I206" s="204"/>
      <c r="J206" s="332">
        <f>J207</f>
        <v>0</v>
      </c>
      <c r="K206" s="376"/>
      <c r="L206" s="346"/>
      <c r="S206" s="218"/>
    </row>
    <row r="207" spans="1:19" s="210" customFormat="1" ht="46.5" customHeight="1" hidden="1">
      <c r="A207" s="364"/>
      <c r="B207" s="212"/>
      <c r="C207" s="213" t="s">
        <v>316</v>
      </c>
      <c r="D207" s="202" t="s">
        <v>211</v>
      </c>
      <c r="E207" s="203" t="s">
        <v>141</v>
      </c>
      <c r="F207" s="203" t="s">
        <v>152</v>
      </c>
      <c r="G207" s="217"/>
      <c r="H207" s="203" t="s">
        <v>566</v>
      </c>
      <c r="I207" s="204" t="s">
        <v>95</v>
      </c>
      <c r="J207" s="330">
        <v>0</v>
      </c>
      <c r="K207" s="376"/>
      <c r="L207" s="353"/>
      <c r="S207" s="218"/>
    </row>
    <row r="208" spans="1:19" s="210" customFormat="1" ht="39.75" customHeight="1" hidden="1">
      <c r="A208" s="364"/>
      <c r="B208" s="212"/>
      <c r="C208" s="213" t="s">
        <v>376</v>
      </c>
      <c r="D208" s="202" t="s">
        <v>211</v>
      </c>
      <c r="E208" s="203" t="s">
        <v>141</v>
      </c>
      <c r="F208" s="203" t="s">
        <v>152</v>
      </c>
      <c r="G208" s="217" t="s">
        <v>0</v>
      </c>
      <c r="H208" s="203" t="s">
        <v>310</v>
      </c>
      <c r="I208" s="204"/>
      <c r="J208" s="330">
        <f>J209</f>
        <v>0</v>
      </c>
      <c r="K208" s="376"/>
      <c r="L208" s="377"/>
      <c r="S208" s="218"/>
    </row>
    <row r="209" spans="1:19" s="210" customFormat="1" ht="39.75" customHeight="1" hidden="1">
      <c r="A209" s="364"/>
      <c r="B209" s="212"/>
      <c r="C209" s="213" t="s">
        <v>377</v>
      </c>
      <c r="D209" s="202" t="s">
        <v>211</v>
      </c>
      <c r="E209" s="203" t="s">
        <v>141</v>
      </c>
      <c r="F209" s="203" t="s">
        <v>152</v>
      </c>
      <c r="G209" s="217"/>
      <c r="H209" s="203" t="s">
        <v>375</v>
      </c>
      <c r="I209" s="204"/>
      <c r="J209" s="330">
        <f>J210</f>
        <v>0</v>
      </c>
      <c r="K209" s="376"/>
      <c r="L209" s="377"/>
      <c r="S209" s="218"/>
    </row>
    <row r="210" spans="1:19" s="210" customFormat="1" ht="39.75" customHeight="1" hidden="1">
      <c r="A210" s="364"/>
      <c r="B210" s="212"/>
      <c r="C210" s="213" t="s">
        <v>316</v>
      </c>
      <c r="D210" s="202" t="s">
        <v>211</v>
      </c>
      <c r="E210" s="203" t="s">
        <v>141</v>
      </c>
      <c r="F210" s="203" t="s">
        <v>152</v>
      </c>
      <c r="G210" s="217"/>
      <c r="H210" s="203" t="s">
        <v>374</v>
      </c>
      <c r="I210" s="204" t="s">
        <v>95</v>
      </c>
      <c r="J210" s="330">
        <f>10-10</f>
        <v>0</v>
      </c>
      <c r="K210" s="376"/>
      <c r="L210" s="377"/>
      <c r="S210" s="218"/>
    </row>
    <row r="211" spans="1:19" s="210" customFormat="1" ht="24.75" customHeight="1" hidden="1">
      <c r="A211" s="364"/>
      <c r="B211" s="212"/>
      <c r="C211" s="213" t="s">
        <v>332</v>
      </c>
      <c r="D211" s="202" t="s">
        <v>211</v>
      </c>
      <c r="E211" s="203" t="s">
        <v>141</v>
      </c>
      <c r="F211" s="203" t="s">
        <v>152</v>
      </c>
      <c r="G211" s="217"/>
      <c r="H211" s="203" t="s">
        <v>374</v>
      </c>
      <c r="I211" s="204"/>
      <c r="J211" s="330">
        <f>J212</f>
        <v>0</v>
      </c>
      <c r="K211" s="376"/>
      <c r="L211" s="377"/>
      <c r="S211" s="218"/>
    </row>
    <row r="212" spans="1:19" s="210" customFormat="1" ht="33.75" customHeight="1" hidden="1">
      <c r="A212" s="364"/>
      <c r="B212" s="212"/>
      <c r="C212" s="216" t="s">
        <v>38</v>
      </c>
      <c r="D212" s="202" t="s">
        <v>211</v>
      </c>
      <c r="E212" s="203" t="s">
        <v>141</v>
      </c>
      <c r="F212" s="203" t="s">
        <v>141</v>
      </c>
      <c r="G212" s="217"/>
      <c r="H212" s="203"/>
      <c r="I212" s="204"/>
      <c r="J212" s="330">
        <f>J213</f>
        <v>0</v>
      </c>
      <c r="K212" s="376"/>
      <c r="L212" s="377"/>
      <c r="S212" s="218"/>
    </row>
    <row r="213" spans="1:19" s="210" customFormat="1" ht="20.25" customHeight="1" hidden="1">
      <c r="A213" s="364"/>
      <c r="B213" s="212"/>
      <c r="C213" s="213" t="s">
        <v>354</v>
      </c>
      <c r="D213" s="202" t="s">
        <v>211</v>
      </c>
      <c r="E213" s="203" t="s">
        <v>141</v>
      </c>
      <c r="F213" s="203" t="s">
        <v>141</v>
      </c>
      <c r="G213" s="217"/>
      <c r="H213" s="203" t="s">
        <v>296</v>
      </c>
      <c r="I213" s="204"/>
      <c r="J213" s="330">
        <f>J214</f>
        <v>0</v>
      </c>
      <c r="K213" s="376"/>
      <c r="L213" s="377"/>
      <c r="S213" s="218"/>
    </row>
    <row r="214" spans="1:19" s="210" customFormat="1" ht="39" customHeight="1" hidden="1">
      <c r="A214" s="364"/>
      <c r="B214" s="212"/>
      <c r="C214" s="213" t="s">
        <v>329</v>
      </c>
      <c r="D214" s="202" t="s">
        <v>211</v>
      </c>
      <c r="E214" s="203" t="s">
        <v>141</v>
      </c>
      <c r="F214" s="203" t="s">
        <v>141</v>
      </c>
      <c r="G214" s="217"/>
      <c r="H214" s="203" t="s">
        <v>297</v>
      </c>
      <c r="I214" s="204"/>
      <c r="J214" s="330">
        <f>J215</f>
        <v>0</v>
      </c>
      <c r="K214" s="376"/>
      <c r="L214" s="377"/>
      <c r="S214" s="218"/>
    </row>
    <row r="215" spans="1:19" s="210" customFormat="1" ht="113.25" customHeight="1" hidden="1">
      <c r="A215" s="364"/>
      <c r="B215" s="212"/>
      <c r="C215" s="160" t="s">
        <v>331</v>
      </c>
      <c r="D215" s="202" t="s">
        <v>211</v>
      </c>
      <c r="E215" s="203" t="s">
        <v>141</v>
      </c>
      <c r="F215" s="203" t="s">
        <v>141</v>
      </c>
      <c r="G215" s="217"/>
      <c r="H215" s="203" t="s">
        <v>328</v>
      </c>
      <c r="I215" s="204"/>
      <c r="J215" s="330">
        <f>J216</f>
        <v>0</v>
      </c>
      <c r="K215" s="376"/>
      <c r="L215" s="377"/>
      <c r="S215" s="218"/>
    </row>
    <row r="216" spans="1:19" s="210" customFormat="1" ht="39.75" customHeight="1" hidden="1">
      <c r="A216" s="364"/>
      <c r="B216" s="212"/>
      <c r="C216" s="213" t="s">
        <v>316</v>
      </c>
      <c r="D216" s="202" t="s">
        <v>211</v>
      </c>
      <c r="E216" s="203" t="s">
        <v>141</v>
      </c>
      <c r="F216" s="203" t="s">
        <v>141</v>
      </c>
      <c r="G216" s="217"/>
      <c r="H216" s="203" t="s">
        <v>330</v>
      </c>
      <c r="I216" s="204" t="s">
        <v>95</v>
      </c>
      <c r="J216" s="330">
        <v>0</v>
      </c>
      <c r="K216" s="376"/>
      <c r="L216" s="377"/>
      <c r="S216" s="218"/>
    </row>
    <row r="217" spans="1:19" s="210" customFormat="1" ht="19.5" customHeight="1" hidden="1">
      <c r="A217" s="364"/>
      <c r="B217" s="53">
        <v>6</v>
      </c>
      <c r="C217" s="309" t="s">
        <v>8</v>
      </c>
      <c r="D217" s="202" t="s">
        <v>211</v>
      </c>
      <c r="E217" s="203" t="s">
        <v>141</v>
      </c>
      <c r="F217" s="203" t="s">
        <v>141</v>
      </c>
      <c r="G217" s="217"/>
      <c r="H217" s="203" t="s">
        <v>330</v>
      </c>
      <c r="I217" s="150"/>
      <c r="J217" s="333">
        <f>J225+J218</f>
        <v>10</v>
      </c>
      <c r="K217" s="376"/>
      <c r="L217" s="346"/>
      <c r="S217" s="218"/>
    </row>
    <row r="218" spans="1:19" s="210" customFormat="1" ht="19.5" customHeight="1">
      <c r="A218" s="364"/>
      <c r="B218" s="53">
        <v>7</v>
      </c>
      <c r="C218" s="309" t="s">
        <v>8</v>
      </c>
      <c r="D218" s="220" t="s">
        <v>211</v>
      </c>
      <c r="E218" s="150" t="s">
        <v>9</v>
      </c>
      <c r="F218" s="150"/>
      <c r="G218" s="53"/>
      <c r="H218" s="150"/>
      <c r="I218" s="203"/>
      <c r="J218" s="330">
        <f>J219</f>
        <v>10</v>
      </c>
      <c r="K218" s="376"/>
      <c r="L218" s="346"/>
      <c r="S218" s="218"/>
    </row>
    <row r="219" spans="1:19" s="210" customFormat="1" ht="30" customHeight="1">
      <c r="A219" s="364"/>
      <c r="B219" s="53"/>
      <c r="C219" s="213" t="s">
        <v>371</v>
      </c>
      <c r="D219" s="202" t="s">
        <v>211</v>
      </c>
      <c r="E219" s="203" t="s">
        <v>9</v>
      </c>
      <c r="F219" s="203" t="s">
        <v>141</v>
      </c>
      <c r="G219" s="217"/>
      <c r="H219" s="203"/>
      <c r="I219" s="203"/>
      <c r="J219" s="330">
        <f>J220</f>
        <v>10</v>
      </c>
      <c r="K219" s="376"/>
      <c r="L219" s="346"/>
      <c r="S219" s="218"/>
    </row>
    <row r="220" spans="1:19" s="210" customFormat="1" ht="42.75" customHeight="1">
      <c r="A220" s="364"/>
      <c r="B220" s="53"/>
      <c r="C220" s="213" t="s">
        <v>37</v>
      </c>
      <c r="D220" s="202" t="s">
        <v>211</v>
      </c>
      <c r="E220" s="203" t="s">
        <v>9</v>
      </c>
      <c r="F220" s="203" t="s">
        <v>141</v>
      </c>
      <c r="G220" s="217"/>
      <c r="H220" s="203" t="s">
        <v>283</v>
      </c>
      <c r="I220" s="203"/>
      <c r="J220" s="330">
        <f>J221</f>
        <v>10</v>
      </c>
      <c r="K220" s="376"/>
      <c r="L220" s="346"/>
      <c r="S220" s="218"/>
    </row>
    <row r="221" spans="1:19" s="210" customFormat="1" ht="23.25" customHeight="1">
      <c r="A221" s="364"/>
      <c r="B221" s="53"/>
      <c r="C221" s="213" t="s">
        <v>354</v>
      </c>
      <c r="D221" s="202" t="s">
        <v>211</v>
      </c>
      <c r="E221" s="203" t="s">
        <v>9</v>
      </c>
      <c r="F221" s="203" t="s">
        <v>141</v>
      </c>
      <c r="G221" s="217"/>
      <c r="H221" s="203" t="s">
        <v>284</v>
      </c>
      <c r="I221" s="203"/>
      <c r="J221" s="330">
        <f>J222</f>
        <v>10</v>
      </c>
      <c r="K221" s="376"/>
      <c r="L221" s="346"/>
      <c r="S221" s="218"/>
    </row>
    <row r="222" spans="1:19" s="210" customFormat="1" ht="42" customHeight="1">
      <c r="A222" s="364"/>
      <c r="B222" s="53"/>
      <c r="C222" s="292" t="s">
        <v>341</v>
      </c>
      <c r="D222" s="202" t="s">
        <v>211</v>
      </c>
      <c r="E222" s="203" t="s">
        <v>9</v>
      </c>
      <c r="F222" s="203" t="s">
        <v>141</v>
      </c>
      <c r="G222" s="217"/>
      <c r="H222" s="203" t="s">
        <v>339</v>
      </c>
      <c r="I222" s="203"/>
      <c r="J222" s="330">
        <f>J224</f>
        <v>10</v>
      </c>
      <c r="K222" s="376"/>
      <c r="L222" s="346"/>
      <c r="S222" s="218"/>
    </row>
    <row r="223" spans="1:19" s="210" customFormat="1" ht="31.5" customHeight="1">
      <c r="A223" s="364"/>
      <c r="B223" s="53"/>
      <c r="C223" s="292" t="s">
        <v>342</v>
      </c>
      <c r="D223" s="202" t="s">
        <v>211</v>
      </c>
      <c r="E223" s="203" t="s">
        <v>9</v>
      </c>
      <c r="F223" s="203" t="s">
        <v>141</v>
      </c>
      <c r="G223" s="217"/>
      <c r="H223" s="203" t="s">
        <v>340</v>
      </c>
      <c r="I223" s="203"/>
      <c r="J223" s="330">
        <f>J224</f>
        <v>10</v>
      </c>
      <c r="K223" s="376"/>
      <c r="L223" s="346"/>
      <c r="S223" s="218"/>
    </row>
    <row r="224" spans="1:19" s="210" customFormat="1" ht="40.5" customHeight="1">
      <c r="A224" s="364"/>
      <c r="B224" s="53"/>
      <c r="C224" s="213" t="s">
        <v>316</v>
      </c>
      <c r="D224" s="202" t="s">
        <v>211</v>
      </c>
      <c r="E224" s="203" t="s">
        <v>9</v>
      </c>
      <c r="F224" s="203" t="s">
        <v>141</v>
      </c>
      <c r="G224" s="217"/>
      <c r="H224" s="203" t="s">
        <v>340</v>
      </c>
      <c r="I224" s="203" t="s">
        <v>95</v>
      </c>
      <c r="J224" s="330">
        <v>10</v>
      </c>
      <c r="K224" s="376"/>
      <c r="L224" s="346"/>
      <c r="S224" s="218"/>
    </row>
    <row r="225" spans="1:19" s="210" customFormat="1" ht="18" customHeight="1" hidden="1">
      <c r="A225" s="364"/>
      <c r="B225" s="212"/>
      <c r="C225" s="195" t="s">
        <v>363</v>
      </c>
      <c r="D225" s="202" t="s">
        <v>211</v>
      </c>
      <c r="E225" s="203" t="s">
        <v>9</v>
      </c>
      <c r="F225" s="203" t="s">
        <v>141</v>
      </c>
      <c r="G225" s="217"/>
      <c r="H225" s="203" t="s">
        <v>340</v>
      </c>
      <c r="I225" s="204"/>
      <c r="J225" s="330">
        <f>J226</f>
        <v>0</v>
      </c>
      <c r="K225" s="376"/>
      <c r="L225" s="346"/>
      <c r="S225" s="218"/>
    </row>
    <row r="226" spans="1:19" s="210" customFormat="1" ht="39.75" customHeight="1" hidden="1">
      <c r="A226" s="364"/>
      <c r="B226" s="212"/>
      <c r="C226" s="127" t="s">
        <v>33</v>
      </c>
      <c r="D226" s="202" t="s">
        <v>211</v>
      </c>
      <c r="E226" s="203" t="s">
        <v>9</v>
      </c>
      <c r="F226" s="203" t="s">
        <v>9</v>
      </c>
      <c r="G226" s="217"/>
      <c r="H226" s="203"/>
      <c r="I226" s="204"/>
      <c r="J226" s="327">
        <f>J228</f>
        <v>0</v>
      </c>
      <c r="K226" s="376"/>
      <c r="L226" s="346"/>
      <c r="S226" s="218"/>
    </row>
    <row r="227" spans="1:19" s="210" customFormat="1" ht="42.75" customHeight="1" hidden="1">
      <c r="A227" s="364"/>
      <c r="B227" s="212"/>
      <c r="C227" s="195" t="s">
        <v>214</v>
      </c>
      <c r="D227" s="202" t="s">
        <v>211</v>
      </c>
      <c r="E227" s="203" t="s">
        <v>9</v>
      </c>
      <c r="F227" s="203" t="s">
        <v>9</v>
      </c>
      <c r="G227" s="217" t="s">
        <v>213</v>
      </c>
      <c r="H227" s="203" t="s">
        <v>249</v>
      </c>
      <c r="I227" s="204"/>
      <c r="J227" s="330"/>
      <c r="K227" s="376"/>
      <c r="L227" s="346"/>
      <c r="S227" s="218"/>
    </row>
    <row r="228" spans="1:19" s="210" customFormat="1" ht="20.25" customHeight="1" hidden="1">
      <c r="A228" s="364"/>
      <c r="B228" s="212"/>
      <c r="C228" s="213" t="s">
        <v>354</v>
      </c>
      <c r="D228" s="202" t="s">
        <v>211</v>
      </c>
      <c r="E228" s="203" t="s">
        <v>9</v>
      </c>
      <c r="F228" s="203" t="s">
        <v>9</v>
      </c>
      <c r="G228" s="217" t="s">
        <v>215</v>
      </c>
      <c r="H228" s="203"/>
      <c r="I228" s="203"/>
      <c r="J228" s="327">
        <f>J229</f>
        <v>0</v>
      </c>
      <c r="K228" s="376"/>
      <c r="L228" s="346"/>
      <c r="S228" s="218"/>
    </row>
    <row r="229" spans="1:19" s="210" customFormat="1" ht="40.5" customHeight="1" hidden="1">
      <c r="A229" s="364"/>
      <c r="B229" s="212"/>
      <c r="C229" s="127" t="s">
        <v>276</v>
      </c>
      <c r="D229" s="202" t="s">
        <v>211</v>
      </c>
      <c r="E229" s="203" t="s">
        <v>9</v>
      </c>
      <c r="F229" s="203" t="s">
        <v>9</v>
      </c>
      <c r="G229" s="217"/>
      <c r="H229" s="203" t="s">
        <v>250</v>
      </c>
      <c r="I229" s="203"/>
      <c r="J229" s="327">
        <f>J230</f>
        <v>0</v>
      </c>
      <c r="K229" s="376"/>
      <c r="L229" s="346"/>
      <c r="S229" s="218"/>
    </row>
    <row r="230" spans="1:19" s="210" customFormat="1" ht="20.25" customHeight="1" hidden="1">
      <c r="A230" s="364"/>
      <c r="B230" s="212"/>
      <c r="C230" s="127" t="s">
        <v>121</v>
      </c>
      <c r="D230" s="202" t="s">
        <v>211</v>
      </c>
      <c r="E230" s="203" t="s">
        <v>9</v>
      </c>
      <c r="F230" s="203" t="s">
        <v>9</v>
      </c>
      <c r="G230" s="217"/>
      <c r="H230" s="203" t="s">
        <v>275</v>
      </c>
      <c r="I230" s="204"/>
      <c r="J230" s="327">
        <f>J231</f>
        <v>0</v>
      </c>
      <c r="K230" s="376"/>
      <c r="L230" s="346"/>
      <c r="S230" s="218"/>
    </row>
    <row r="231" spans="1:19" s="210" customFormat="1" ht="37.5" customHeight="1" hidden="1">
      <c r="A231" s="364"/>
      <c r="B231" s="212"/>
      <c r="C231" s="213" t="s">
        <v>316</v>
      </c>
      <c r="D231" s="202" t="s">
        <v>211</v>
      </c>
      <c r="E231" s="203" t="s">
        <v>9</v>
      </c>
      <c r="F231" s="203" t="s">
        <v>9</v>
      </c>
      <c r="G231" s="217" t="s">
        <v>7</v>
      </c>
      <c r="H231" s="203" t="s">
        <v>277</v>
      </c>
      <c r="I231" s="204" t="s">
        <v>95</v>
      </c>
      <c r="J231" s="330">
        <f>1-1</f>
        <v>0</v>
      </c>
      <c r="K231" s="376"/>
      <c r="L231" s="352"/>
      <c r="S231" s="218"/>
    </row>
    <row r="232" spans="1:19" s="210" customFormat="1" ht="39.75" customHeight="1" hidden="1">
      <c r="A232" s="364"/>
      <c r="B232" s="212"/>
      <c r="C232" s="213" t="s">
        <v>62</v>
      </c>
      <c r="D232" s="202" t="s">
        <v>211</v>
      </c>
      <c r="E232" s="203" t="s">
        <v>9</v>
      </c>
      <c r="F232" s="203" t="s">
        <v>9</v>
      </c>
      <c r="G232" s="217" t="s">
        <v>7</v>
      </c>
      <c r="H232" s="203" t="s">
        <v>277</v>
      </c>
      <c r="I232" s="204"/>
      <c r="J232" s="327">
        <f>J233</f>
        <v>0</v>
      </c>
      <c r="K232" s="376"/>
      <c r="L232" s="346"/>
      <c r="S232" s="218"/>
    </row>
    <row r="233" spans="1:19" s="210" customFormat="1" ht="56.25" customHeight="1" hidden="1">
      <c r="A233" s="364"/>
      <c r="B233" s="212"/>
      <c r="C233" s="127" t="s">
        <v>28</v>
      </c>
      <c r="D233" s="202" t="s">
        <v>211</v>
      </c>
      <c r="E233" s="203" t="s">
        <v>9</v>
      </c>
      <c r="F233" s="203" t="s">
        <v>9</v>
      </c>
      <c r="G233" s="217"/>
      <c r="H233" s="203" t="s">
        <v>16</v>
      </c>
      <c r="I233" s="204"/>
      <c r="J233" s="327">
        <f>J234</f>
        <v>0</v>
      </c>
      <c r="K233" s="376"/>
      <c r="L233" s="346"/>
      <c r="S233" s="218"/>
    </row>
    <row r="234" spans="1:19" s="210" customFormat="1" ht="20.25" customHeight="1" hidden="1">
      <c r="A234" s="364"/>
      <c r="B234" s="212"/>
      <c r="C234" s="127" t="s">
        <v>61</v>
      </c>
      <c r="D234" s="202" t="s">
        <v>211</v>
      </c>
      <c r="E234" s="203" t="s">
        <v>9</v>
      </c>
      <c r="F234" s="203" t="s">
        <v>9</v>
      </c>
      <c r="G234" s="217"/>
      <c r="H234" s="203" t="s">
        <v>63</v>
      </c>
      <c r="I234" s="204"/>
      <c r="J234" s="327">
        <f>J235</f>
        <v>0</v>
      </c>
      <c r="K234" s="376"/>
      <c r="L234" s="346"/>
      <c r="S234" s="218"/>
    </row>
    <row r="235" spans="1:19" s="210" customFormat="1" ht="25.5" customHeight="1" hidden="1">
      <c r="A235" s="364"/>
      <c r="B235" s="212"/>
      <c r="C235" s="213" t="s">
        <v>96</v>
      </c>
      <c r="D235" s="202" t="s">
        <v>211</v>
      </c>
      <c r="E235" s="203" t="s">
        <v>9</v>
      </c>
      <c r="F235" s="203" t="s">
        <v>9</v>
      </c>
      <c r="G235" s="217"/>
      <c r="H235" s="203" t="s">
        <v>64</v>
      </c>
      <c r="I235" s="204" t="s">
        <v>95</v>
      </c>
      <c r="J235" s="327"/>
      <c r="K235" s="376"/>
      <c r="L235" s="346"/>
      <c r="S235" s="218"/>
    </row>
    <row r="236" spans="1:19" s="210" customFormat="1" ht="31.5" customHeight="1">
      <c r="A236" s="366"/>
      <c r="B236" s="53">
        <v>8</v>
      </c>
      <c r="C236" s="219" t="s">
        <v>132</v>
      </c>
      <c r="D236" s="220" t="s">
        <v>211</v>
      </c>
      <c r="E236" s="150" t="s">
        <v>145</v>
      </c>
      <c r="F236" s="203"/>
      <c r="G236" s="217"/>
      <c r="H236" s="203"/>
      <c r="I236" s="150"/>
      <c r="J236" s="192">
        <f>J237+J267</f>
        <v>6128.700000000001</v>
      </c>
      <c r="K236" s="376"/>
      <c r="L236" s="346"/>
      <c r="S236" s="218"/>
    </row>
    <row r="237" spans="1:19" s="210" customFormat="1" ht="24" customHeight="1">
      <c r="A237" s="366"/>
      <c r="B237" s="217"/>
      <c r="C237" s="213" t="s">
        <v>195</v>
      </c>
      <c r="D237" s="202" t="s">
        <v>211</v>
      </c>
      <c r="E237" s="203" t="s">
        <v>145</v>
      </c>
      <c r="F237" s="203" t="s">
        <v>150</v>
      </c>
      <c r="G237" s="150"/>
      <c r="H237" s="150"/>
      <c r="I237" s="204"/>
      <c r="J237" s="328">
        <f>J238</f>
        <v>6123.700000000001</v>
      </c>
      <c r="K237" s="376"/>
      <c r="L237" s="346"/>
      <c r="S237" s="218"/>
    </row>
    <row r="238" spans="1:19" s="210" customFormat="1" ht="36.75" customHeight="1">
      <c r="A238" s="366"/>
      <c r="B238" s="217"/>
      <c r="C238" s="127" t="s">
        <v>31</v>
      </c>
      <c r="D238" s="202" t="s">
        <v>211</v>
      </c>
      <c r="E238" s="203" t="s">
        <v>145</v>
      </c>
      <c r="F238" s="203" t="s">
        <v>150</v>
      </c>
      <c r="G238" s="203"/>
      <c r="H238" s="203" t="s">
        <v>242</v>
      </c>
      <c r="I238" s="204"/>
      <c r="J238" s="334">
        <f>J243+J242</f>
        <v>6123.700000000001</v>
      </c>
      <c r="K238" s="376"/>
      <c r="L238" s="346"/>
      <c r="S238" s="218"/>
    </row>
    <row r="239" spans="1:19" s="210" customFormat="1" ht="36.75" customHeight="1" hidden="1">
      <c r="A239" s="366"/>
      <c r="B239" s="217"/>
      <c r="C239" s="127" t="s">
        <v>482</v>
      </c>
      <c r="D239" s="202" t="s">
        <v>211</v>
      </c>
      <c r="E239" s="203" t="s">
        <v>145</v>
      </c>
      <c r="F239" s="203" t="s">
        <v>150</v>
      </c>
      <c r="G239" s="203"/>
      <c r="H239" s="203" t="s">
        <v>479</v>
      </c>
      <c r="I239" s="204"/>
      <c r="J239" s="334">
        <f>J242</f>
        <v>0</v>
      </c>
      <c r="K239" s="376"/>
      <c r="L239" s="346"/>
      <c r="S239" s="218"/>
    </row>
    <row r="240" spans="1:19" s="210" customFormat="1" ht="43.5" customHeight="1" hidden="1">
      <c r="A240" s="366"/>
      <c r="B240" s="217"/>
      <c r="C240" s="127" t="s">
        <v>481</v>
      </c>
      <c r="D240" s="202" t="s">
        <v>211</v>
      </c>
      <c r="E240" s="203" t="s">
        <v>145</v>
      </c>
      <c r="F240" s="203" t="s">
        <v>150</v>
      </c>
      <c r="G240" s="203"/>
      <c r="H240" s="203" t="s">
        <v>480</v>
      </c>
      <c r="I240" s="204"/>
      <c r="J240" s="334">
        <f>J242</f>
        <v>0</v>
      </c>
      <c r="K240" s="376"/>
      <c r="L240" s="346"/>
      <c r="S240" s="218"/>
    </row>
    <row r="241" spans="1:19" s="210" customFormat="1" ht="41.25" customHeight="1" hidden="1">
      <c r="A241" s="366"/>
      <c r="B241" s="217"/>
      <c r="C241" s="127" t="s">
        <v>500</v>
      </c>
      <c r="D241" s="202" t="s">
        <v>211</v>
      </c>
      <c r="E241" s="203" t="s">
        <v>145</v>
      </c>
      <c r="F241" s="203" t="s">
        <v>150</v>
      </c>
      <c r="G241" s="203"/>
      <c r="H241" s="203" t="s">
        <v>499</v>
      </c>
      <c r="I241" s="204"/>
      <c r="J241" s="334">
        <f>J242</f>
        <v>0</v>
      </c>
      <c r="K241" s="376"/>
      <c r="L241" s="346"/>
      <c r="S241" s="218"/>
    </row>
    <row r="242" spans="1:19" s="210" customFormat="1" ht="36.75" customHeight="1" hidden="1">
      <c r="A242" s="366"/>
      <c r="B242" s="217"/>
      <c r="C242" s="127" t="s">
        <v>316</v>
      </c>
      <c r="D242" s="202" t="s">
        <v>211</v>
      </c>
      <c r="E242" s="203" t="s">
        <v>145</v>
      </c>
      <c r="F242" s="203" t="s">
        <v>150</v>
      </c>
      <c r="G242" s="203"/>
      <c r="H242" s="203" t="s">
        <v>499</v>
      </c>
      <c r="I242" s="204" t="s">
        <v>95</v>
      </c>
      <c r="J242" s="334">
        <v>0</v>
      </c>
      <c r="K242" s="376"/>
      <c r="L242" s="346"/>
      <c r="S242" s="218"/>
    </row>
    <row r="243" spans="1:19" s="210" customFormat="1" ht="26.25" customHeight="1">
      <c r="A243" s="366"/>
      <c r="B243" s="217"/>
      <c r="C243" s="213" t="s">
        <v>354</v>
      </c>
      <c r="D243" s="202" t="s">
        <v>211</v>
      </c>
      <c r="E243" s="203" t="s">
        <v>145</v>
      </c>
      <c r="F243" s="203" t="s">
        <v>150</v>
      </c>
      <c r="G243" s="203" t="s">
        <v>133</v>
      </c>
      <c r="H243" s="203" t="s">
        <v>243</v>
      </c>
      <c r="I243" s="204"/>
      <c r="J243" s="334">
        <f>J245+J258+J264</f>
        <v>6123.700000000001</v>
      </c>
      <c r="K243" s="376"/>
      <c r="L243" s="344"/>
      <c r="S243" s="218"/>
    </row>
    <row r="244" spans="1:19" s="210" customFormat="1" ht="26.25" customHeight="1">
      <c r="A244" s="366"/>
      <c r="B244" s="299">
        <v>1</v>
      </c>
      <c r="C244" s="368" t="s">
        <v>610</v>
      </c>
      <c r="D244" s="368" t="s">
        <v>171</v>
      </c>
      <c r="E244" s="301" t="s">
        <v>191</v>
      </c>
      <c r="F244" s="301" t="s">
        <v>172</v>
      </c>
      <c r="G244" s="301"/>
      <c r="H244" s="301" t="s">
        <v>173</v>
      </c>
      <c r="I244" s="299" t="s">
        <v>611</v>
      </c>
      <c r="J244" s="368">
        <v>8</v>
      </c>
      <c r="K244" s="459"/>
      <c r="L244" s="344"/>
      <c r="S244" s="218"/>
    </row>
    <row r="245" spans="1:19" s="210" customFormat="1" ht="22.5" customHeight="1">
      <c r="A245" s="366"/>
      <c r="B245" s="217"/>
      <c r="C245" s="213" t="s">
        <v>266</v>
      </c>
      <c r="D245" s="202" t="s">
        <v>211</v>
      </c>
      <c r="E245" s="203" t="s">
        <v>145</v>
      </c>
      <c r="F245" s="203" t="s">
        <v>150</v>
      </c>
      <c r="G245" s="203" t="s">
        <v>19</v>
      </c>
      <c r="H245" s="203" t="s">
        <v>244</v>
      </c>
      <c r="I245" s="204"/>
      <c r="J245" s="334">
        <f>J246+J251</f>
        <v>6051.700000000001</v>
      </c>
      <c r="K245" s="376"/>
      <c r="L245" s="346"/>
      <c r="S245" s="218"/>
    </row>
    <row r="246" spans="1:19" s="210" customFormat="1" ht="44.25" customHeight="1">
      <c r="A246" s="366"/>
      <c r="B246" s="217"/>
      <c r="C246" s="292" t="s">
        <v>612</v>
      </c>
      <c r="D246" s="202" t="s">
        <v>211</v>
      </c>
      <c r="E246" s="203" t="s">
        <v>145</v>
      </c>
      <c r="F246" s="203" t="s">
        <v>150</v>
      </c>
      <c r="G246" s="203"/>
      <c r="H246" s="203" t="s">
        <v>245</v>
      </c>
      <c r="I246" s="204"/>
      <c r="J246" s="334">
        <f>J248+J249+J250</f>
        <v>6051.700000000001</v>
      </c>
      <c r="K246" s="376"/>
      <c r="L246" s="346"/>
      <c r="S246" s="218"/>
    </row>
    <row r="247" spans="1:19" s="210" customFormat="1" ht="24" customHeight="1" hidden="1">
      <c r="A247" s="366"/>
      <c r="B247" s="301">
        <v>1</v>
      </c>
      <c r="C247" s="368">
        <v>2</v>
      </c>
      <c r="D247" s="368" t="s">
        <v>171</v>
      </c>
      <c r="E247" s="301" t="s">
        <v>191</v>
      </c>
      <c r="F247" s="301" t="s">
        <v>172</v>
      </c>
      <c r="G247" s="301"/>
      <c r="H247" s="301" t="s">
        <v>173</v>
      </c>
      <c r="I247" s="299" t="s">
        <v>611</v>
      </c>
      <c r="J247" s="374">
        <v>8</v>
      </c>
      <c r="K247" s="376"/>
      <c r="L247" s="346"/>
      <c r="S247" s="218"/>
    </row>
    <row r="248" spans="1:19" s="210" customFormat="1" ht="73.5" customHeight="1">
      <c r="A248" s="366"/>
      <c r="B248" s="217"/>
      <c r="C248" s="205" t="s">
        <v>503</v>
      </c>
      <c r="D248" s="202" t="s">
        <v>211</v>
      </c>
      <c r="E248" s="203" t="s">
        <v>145</v>
      </c>
      <c r="F248" s="203" t="s">
        <v>150</v>
      </c>
      <c r="G248" s="203" t="s">
        <v>168</v>
      </c>
      <c r="H248" s="203" t="s">
        <v>245</v>
      </c>
      <c r="I248" s="204" t="s">
        <v>94</v>
      </c>
      <c r="J248" s="334">
        <v>5655.1</v>
      </c>
      <c r="K248" s="506"/>
      <c r="L248" s="507"/>
      <c r="S248" s="218"/>
    </row>
    <row r="249" spans="1:19" s="210" customFormat="1" ht="50.25" customHeight="1">
      <c r="A249" s="366"/>
      <c r="B249" s="217"/>
      <c r="C249" s="213" t="s">
        <v>316</v>
      </c>
      <c r="D249" s="202" t="s">
        <v>211</v>
      </c>
      <c r="E249" s="203" t="s">
        <v>145</v>
      </c>
      <c r="F249" s="203" t="s">
        <v>150</v>
      </c>
      <c r="G249" s="203" t="s">
        <v>168</v>
      </c>
      <c r="H249" s="203" t="s">
        <v>245</v>
      </c>
      <c r="I249" s="204" t="s">
        <v>95</v>
      </c>
      <c r="J249" s="334">
        <f>328.9+34.9+25</f>
        <v>388.79999999999995</v>
      </c>
      <c r="K249" s="506"/>
      <c r="L249" s="507"/>
      <c r="M249" s="513">
        <v>34887.33</v>
      </c>
      <c r="N249" s="514"/>
      <c r="O249" s="514"/>
      <c r="S249" s="218"/>
    </row>
    <row r="250" spans="1:19" s="210" customFormat="1" ht="31.5" customHeight="1">
      <c r="A250" s="366"/>
      <c r="B250" s="217"/>
      <c r="C250" s="213" t="s">
        <v>98</v>
      </c>
      <c r="D250" s="202" t="s">
        <v>211</v>
      </c>
      <c r="E250" s="203" t="s">
        <v>145</v>
      </c>
      <c r="F250" s="203" t="s">
        <v>150</v>
      </c>
      <c r="G250" s="203" t="s">
        <v>168</v>
      </c>
      <c r="H250" s="203" t="s">
        <v>245</v>
      </c>
      <c r="I250" s="204" t="s">
        <v>97</v>
      </c>
      <c r="J250" s="334">
        <v>7.8</v>
      </c>
      <c r="K250" s="506"/>
      <c r="L250" s="507"/>
      <c r="S250" s="218"/>
    </row>
    <row r="251" spans="1:19" s="210" customFormat="1" ht="45" customHeight="1" hidden="1">
      <c r="A251" s="366"/>
      <c r="B251" s="217"/>
      <c r="C251" s="213" t="s">
        <v>522</v>
      </c>
      <c r="D251" s="202" t="s">
        <v>211</v>
      </c>
      <c r="E251" s="203" t="s">
        <v>145</v>
      </c>
      <c r="F251" s="203" t="s">
        <v>150</v>
      </c>
      <c r="G251" s="203" t="s">
        <v>168</v>
      </c>
      <c r="H251" s="203" t="s">
        <v>521</v>
      </c>
      <c r="I251" s="204"/>
      <c r="J251" s="334">
        <f>J252</f>
        <v>0</v>
      </c>
      <c r="K251" s="376"/>
      <c r="L251" s="377"/>
      <c r="S251" s="218"/>
    </row>
    <row r="252" spans="1:19" s="210" customFormat="1" ht="36.75" customHeight="1" hidden="1">
      <c r="A252" s="366"/>
      <c r="B252" s="217"/>
      <c r="C252" s="205" t="s">
        <v>316</v>
      </c>
      <c r="D252" s="202" t="s">
        <v>211</v>
      </c>
      <c r="E252" s="203" t="s">
        <v>145</v>
      </c>
      <c r="F252" s="203" t="s">
        <v>150</v>
      </c>
      <c r="G252" s="203"/>
      <c r="H252" s="203" t="s">
        <v>521</v>
      </c>
      <c r="I252" s="204" t="s">
        <v>95</v>
      </c>
      <c r="J252" s="334">
        <v>0</v>
      </c>
      <c r="K252" s="376"/>
      <c r="L252" s="377"/>
      <c r="S252" s="218"/>
    </row>
    <row r="253" spans="1:19" s="210" customFormat="1" ht="36.75" customHeight="1" hidden="1">
      <c r="A253" s="366"/>
      <c r="B253" s="217"/>
      <c r="C253" s="213" t="s">
        <v>385</v>
      </c>
      <c r="D253" s="202" t="s">
        <v>211</v>
      </c>
      <c r="E253" s="203" t="s">
        <v>145</v>
      </c>
      <c r="F253" s="203" t="s">
        <v>150</v>
      </c>
      <c r="G253" s="203"/>
      <c r="H253" s="203" t="s">
        <v>368</v>
      </c>
      <c r="I253" s="204"/>
      <c r="J253" s="334">
        <f>J254</f>
        <v>0</v>
      </c>
      <c r="K253" s="376"/>
      <c r="L253" s="377"/>
      <c r="S253" s="218"/>
    </row>
    <row r="254" spans="1:19" s="210" customFormat="1" ht="36.75" customHeight="1" hidden="1">
      <c r="A254" s="366"/>
      <c r="B254" s="217"/>
      <c r="C254" s="205" t="s">
        <v>93</v>
      </c>
      <c r="D254" s="202" t="s">
        <v>211</v>
      </c>
      <c r="E254" s="203" t="s">
        <v>145</v>
      </c>
      <c r="F254" s="203" t="s">
        <v>150</v>
      </c>
      <c r="G254" s="203"/>
      <c r="H254" s="203" t="s">
        <v>369</v>
      </c>
      <c r="I254" s="204" t="s">
        <v>94</v>
      </c>
      <c r="J254" s="334">
        <v>0</v>
      </c>
      <c r="K254" s="378"/>
      <c r="L254" s="377"/>
      <c r="S254" s="218"/>
    </row>
    <row r="255" spans="1:19" s="210" customFormat="1" ht="36.75" customHeight="1" hidden="1">
      <c r="A255" s="366"/>
      <c r="B255" s="217"/>
      <c r="C255" s="213" t="s">
        <v>122</v>
      </c>
      <c r="D255" s="202" t="s">
        <v>211</v>
      </c>
      <c r="E255" s="203" t="s">
        <v>145</v>
      </c>
      <c r="F255" s="203" t="s">
        <v>150</v>
      </c>
      <c r="G255" s="203"/>
      <c r="H255" s="203" t="s">
        <v>369</v>
      </c>
      <c r="I255" s="204"/>
      <c r="J255" s="291">
        <f>J256</f>
        <v>0</v>
      </c>
      <c r="K255" s="376"/>
      <c r="L255" s="346"/>
      <c r="S255" s="218"/>
    </row>
    <row r="256" spans="1:19" s="210" customFormat="1" ht="36.75" customHeight="1" hidden="1">
      <c r="A256" s="366"/>
      <c r="B256" s="217"/>
      <c r="C256" s="205" t="s">
        <v>93</v>
      </c>
      <c r="D256" s="202" t="s">
        <v>211</v>
      </c>
      <c r="E256" s="203" t="s">
        <v>145</v>
      </c>
      <c r="F256" s="203" t="s">
        <v>150</v>
      </c>
      <c r="G256" s="203" t="s">
        <v>168</v>
      </c>
      <c r="H256" s="203" t="s">
        <v>246</v>
      </c>
      <c r="I256" s="204" t="s">
        <v>94</v>
      </c>
      <c r="J256" s="291">
        <f>47-47</f>
        <v>0</v>
      </c>
      <c r="K256" s="506"/>
      <c r="L256" s="507"/>
      <c r="S256" s="218"/>
    </row>
    <row r="257" spans="1:19" s="210" customFormat="1" ht="26.25" customHeight="1" hidden="1">
      <c r="A257" s="366"/>
      <c r="B257" s="301">
        <v>1</v>
      </c>
      <c r="C257" s="368">
        <v>2</v>
      </c>
      <c r="D257" s="368" t="s">
        <v>171</v>
      </c>
      <c r="E257" s="301" t="s">
        <v>191</v>
      </c>
      <c r="F257" s="301" t="s">
        <v>172</v>
      </c>
      <c r="G257" s="301"/>
      <c r="H257" s="301" t="s">
        <v>173</v>
      </c>
      <c r="I257" s="299" t="s">
        <v>611</v>
      </c>
      <c r="J257" s="374">
        <v>8</v>
      </c>
      <c r="K257" s="378"/>
      <c r="L257" s="379"/>
      <c r="S257" s="218"/>
    </row>
    <row r="258" spans="1:19" s="210" customFormat="1" ht="51.75" customHeight="1" hidden="1">
      <c r="A258" s="366"/>
      <c r="B258" s="217"/>
      <c r="C258" s="205" t="s">
        <v>268</v>
      </c>
      <c r="D258" s="202" t="s">
        <v>211</v>
      </c>
      <c r="E258" s="203" t="s">
        <v>145</v>
      </c>
      <c r="F258" s="203" t="s">
        <v>150</v>
      </c>
      <c r="G258" s="203"/>
      <c r="H258" s="203" t="s">
        <v>267</v>
      </c>
      <c r="I258" s="204"/>
      <c r="J258" s="291">
        <f>J259</f>
        <v>0</v>
      </c>
      <c r="K258" s="376"/>
      <c r="L258" s="377"/>
      <c r="S258" s="218"/>
    </row>
    <row r="259" spans="1:19" s="210" customFormat="1" ht="36" customHeight="1" hidden="1">
      <c r="A259" s="366"/>
      <c r="B259" s="217"/>
      <c r="C259" s="205" t="s">
        <v>122</v>
      </c>
      <c r="D259" s="202" t="s">
        <v>211</v>
      </c>
      <c r="E259" s="203" t="s">
        <v>145</v>
      </c>
      <c r="F259" s="203" t="s">
        <v>150</v>
      </c>
      <c r="G259" s="203"/>
      <c r="H259" s="203" t="s">
        <v>269</v>
      </c>
      <c r="I259" s="204"/>
      <c r="J259" s="291">
        <f>J261</f>
        <v>0</v>
      </c>
      <c r="K259" s="376"/>
      <c r="L259" s="377"/>
      <c r="S259" s="218"/>
    </row>
    <row r="260" spans="1:19" s="210" customFormat="1" ht="26.25" customHeight="1" hidden="1">
      <c r="A260" s="366"/>
      <c r="B260" s="301">
        <v>1</v>
      </c>
      <c r="C260" s="368">
        <v>2</v>
      </c>
      <c r="D260" s="368" t="s">
        <v>171</v>
      </c>
      <c r="E260" s="301" t="s">
        <v>191</v>
      </c>
      <c r="F260" s="301" t="s">
        <v>172</v>
      </c>
      <c r="G260" s="301"/>
      <c r="H260" s="301" t="s">
        <v>173</v>
      </c>
      <c r="I260" s="299" t="s">
        <v>611</v>
      </c>
      <c r="J260" s="374">
        <v>8</v>
      </c>
      <c r="K260" s="376"/>
      <c r="L260" s="377"/>
      <c r="S260" s="218"/>
    </row>
    <row r="261" spans="1:19" s="210" customFormat="1" ht="49.5" customHeight="1" hidden="1">
      <c r="A261" s="366"/>
      <c r="B261" s="217"/>
      <c r="C261" s="213" t="s">
        <v>316</v>
      </c>
      <c r="D261" s="202" t="s">
        <v>211</v>
      </c>
      <c r="E261" s="203" t="s">
        <v>145</v>
      </c>
      <c r="F261" s="203" t="s">
        <v>150</v>
      </c>
      <c r="G261" s="203"/>
      <c r="H261" s="203" t="s">
        <v>269</v>
      </c>
      <c r="I261" s="204" t="s">
        <v>95</v>
      </c>
      <c r="J261" s="291">
        <v>0</v>
      </c>
      <c r="K261" s="506"/>
      <c r="L261" s="507"/>
      <c r="S261" s="218"/>
    </row>
    <row r="262" spans="1:19" s="210" customFormat="1" ht="40.5" customHeight="1" hidden="1">
      <c r="A262" s="366"/>
      <c r="B262" s="217"/>
      <c r="C262" s="213" t="s">
        <v>271</v>
      </c>
      <c r="D262" s="202" t="s">
        <v>211</v>
      </c>
      <c r="E262" s="203" t="s">
        <v>145</v>
      </c>
      <c r="F262" s="203" t="s">
        <v>150</v>
      </c>
      <c r="G262" s="203" t="s">
        <v>168</v>
      </c>
      <c r="H262" s="203" t="s">
        <v>269</v>
      </c>
      <c r="I262" s="204"/>
      <c r="J262" s="291">
        <f>J264</f>
        <v>72</v>
      </c>
      <c r="K262" s="376"/>
      <c r="L262" s="377"/>
      <c r="S262" s="218"/>
    </row>
    <row r="263" spans="1:19" s="210" customFormat="1" ht="26.25" customHeight="1" hidden="1">
      <c r="A263" s="366"/>
      <c r="B263" s="299">
        <v>1</v>
      </c>
      <c r="C263" s="368" t="s">
        <v>610</v>
      </c>
      <c r="D263" s="368" t="s">
        <v>171</v>
      </c>
      <c r="E263" s="301" t="s">
        <v>191</v>
      </c>
      <c r="F263" s="301" t="s">
        <v>172</v>
      </c>
      <c r="G263" s="301"/>
      <c r="H263" s="301" t="s">
        <v>173</v>
      </c>
      <c r="I263" s="299" t="s">
        <v>611</v>
      </c>
      <c r="J263" s="368">
        <v>8</v>
      </c>
      <c r="K263" s="457"/>
      <c r="L263" s="458"/>
      <c r="S263" s="218"/>
    </row>
    <row r="264" spans="1:19" s="210" customFormat="1" ht="45.75" customHeight="1">
      <c r="A264" s="366"/>
      <c r="B264" s="217"/>
      <c r="C264" s="127" t="s">
        <v>271</v>
      </c>
      <c r="D264" s="202" t="s">
        <v>211</v>
      </c>
      <c r="E264" s="203" t="s">
        <v>145</v>
      </c>
      <c r="F264" s="203" t="s">
        <v>150</v>
      </c>
      <c r="G264" s="203"/>
      <c r="H264" s="203" t="s">
        <v>270</v>
      </c>
      <c r="I264" s="203"/>
      <c r="J264" s="327">
        <f>J266</f>
        <v>72</v>
      </c>
      <c r="K264" s="376"/>
      <c r="L264" s="346"/>
      <c r="S264" s="218"/>
    </row>
    <row r="265" spans="1:19" s="210" customFormat="1" ht="61.5" customHeight="1">
      <c r="A265" s="366"/>
      <c r="B265" s="217"/>
      <c r="C265" s="127" t="s">
        <v>337</v>
      </c>
      <c r="D265" s="202" t="s">
        <v>211</v>
      </c>
      <c r="E265" s="203" t="s">
        <v>145</v>
      </c>
      <c r="F265" s="203" t="s">
        <v>150</v>
      </c>
      <c r="G265" s="203"/>
      <c r="H265" s="203" t="s">
        <v>272</v>
      </c>
      <c r="I265" s="203"/>
      <c r="J265" s="327">
        <f>J266</f>
        <v>72</v>
      </c>
      <c r="K265" s="376"/>
      <c r="L265" s="346"/>
      <c r="S265" s="218"/>
    </row>
    <row r="266" spans="1:19" s="210" customFormat="1" ht="27" customHeight="1">
      <c r="A266" s="366"/>
      <c r="B266" s="217"/>
      <c r="C266" s="205" t="s">
        <v>100</v>
      </c>
      <c r="D266" s="202" t="s">
        <v>211</v>
      </c>
      <c r="E266" s="203" t="s">
        <v>145</v>
      </c>
      <c r="F266" s="203" t="s">
        <v>150</v>
      </c>
      <c r="G266" s="203"/>
      <c r="H266" s="203" t="s">
        <v>272</v>
      </c>
      <c r="I266" s="203" t="s">
        <v>99</v>
      </c>
      <c r="J266" s="327">
        <v>72</v>
      </c>
      <c r="K266" s="376"/>
      <c r="L266" s="346"/>
      <c r="S266" s="218"/>
    </row>
    <row r="267" spans="1:19" s="210" customFormat="1" ht="24.75" customHeight="1">
      <c r="A267" s="366"/>
      <c r="B267" s="217"/>
      <c r="C267" s="213" t="s">
        <v>161</v>
      </c>
      <c r="D267" s="202" t="s">
        <v>211</v>
      </c>
      <c r="E267" s="203" t="s">
        <v>145</v>
      </c>
      <c r="F267" s="203" t="s">
        <v>154</v>
      </c>
      <c r="G267" s="203"/>
      <c r="H267" s="203"/>
      <c r="I267" s="214"/>
      <c r="J267" s="326">
        <f>J268</f>
        <v>5</v>
      </c>
      <c r="K267" s="376"/>
      <c r="L267" s="346"/>
      <c r="S267" s="218"/>
    </row>
    <row r="268" spans="1:19" s="210" customFormat="1" ht="37.5" customHeight="1" hidden="1">
      <c r="A268" s="366"/>
      <c r="B268" s="217"/>
      <c r="C268" s="127" t="s">
        <v>31</v>
      </c>
      <c r="D268" s="202" t="s">
        <v>211</v>
      </c>
      <c r="E268" s="203" t="s">
        <v>145</v>
      </c>
      <c r="F268" s="203" t="s">
        <v>154</v>
      </c>
      <c r="G268" s="203"/>
      <c r="H268" s="203"/>
      <c r="I268" s="306"/>
      <c r="J268" s="327">
        <f>J269</f>
        <v>5</v>
      </c>
      <c r="K268" s="376"/>
      <c r="L268" s="346"/>
      <c r="S268" s="218"/>
    </row>
    <row r="269" spans="1:19" s="210" customFormat="1" ht="41.25" customHeight="1">
      <c r="A269" s="366"/>
      <c r="B269" s="217"/>
      <c r="C269" s="213" t="s">
        <v>31</v>
      </c>
      <c r="D269" s="202" t="s">
        <v>211</v>
      </c>
      <c r="E269" s="203" t="s">
        <v>145</v>
      </c>
      <c r="F269" s="203" t="s">
        <v>154</v>
      </c>
      <c r="G269" s="203"/>
      <c r="H269" s="203" t="s">
        <v>242</v>
      </c>
      <c r="I269" s="306"/>
      <c r="J269" s="327">
        <f>J270</f>
        <v>5</v>
      </c>
      <c r="K269" s="376"/>
      <c r="L269" s="346"/>
      <c r="S269" s="218"/>
    </row>
    <row r="270" spans="1:19" s="210" customFormat="1" ht="36" customHeight="1">
      <c r="A270" s="366"/>
      <c r="B270" s="217"/>
      <c r="C270" s="292" t="s">
        <v>354</v>
      </c>
      <c r="D270" s="202" t="s">
        <v>211</v>
      </c>
      <c r="E270" s="203" t="s">
        <v>145</v>
      </c>
      <c r="F270" s="203" t="s">
        <v>154</v>
      </c>
      <c r="G270" s="203"/>
      <c r="H270" s="203" t="s">
        <v>243</v>
      </c>
      <c r="I270" s="306"/>
      <c r="J270" s="327">
        <f>J271</f>
        <v>5</v>
      </c>
      <c r="K270" s="376"/>
      <c r="L270" s="346"/>
      <c r="S270" s="218"/>
    </row>
    <row r="271" spans="1:19" s="210" customFormat="1" ht="38.25" customHeight="1">
      <c r="A271" s="366"/>
      <c r="B271" s="217"/>
      <c r="C271" s="205" t="s">
        <v>481</v>
      </c>
      <c r="D271" s="202" t="s">
        <v>211</v>
      </c>
      <c r="E271" s="203" t="s">
        <v>145</v>
      </c>
      <c r="F271" s="203" t="s">
        <v>154</v>
      </c>
      <c r="G271" s="203" t="s">
        <v>223</v>
      </c>
      <c r="H271" s="203" t="s">
        <v>618</v>
      </c>
      <c r="I271" s="306"/>
      <c r="J271" s="326">
        <f>J273</f>
        <v>5</v>
      </c>
      <c r="K271" s="376"/>
      <c r="L271" s="346"/>
      <c r="S271" s="218"/>
    </row>
    <row r="272" spans="1:19" s="210" customFormat="1" ht="30" customHeight="1">
      <c r="A272" s="366"/>
      <c r="B272" s="217"/>
      <c r="C272" s="205" t="s">
        <v>122</v>
      </c>
      <c r="D272" s="202" t="s">
        <v>211</v>
      </c>
      <c r="E272" s="203" t="s">
        <v>145</v>
      </c>
      <c r="F272" s="203" t="s">
        <v>154</v>
      </c>
      <c r="G272" s="203"/>
      <c r="H272" s="203" t="s">
        <v>619</v>
      </c>
      <c r="I272" s="306"/>
      <c r="J272" s="326">
        <f>J273</f>
        <v>5</v>
      </c>
      <c r="K272" s="376"/>
      <c r="L272" s="346"/>
      <c r="S272" s="218"/>
    </row>
    <row r="273" spans="1:19" s="210" customFormat="1" ht="39.75" customHeight="1">
      <c r="A273" s="366"/>
      <c r="B273" s="217"/>
      <c r="C273" s="213" t="s">
        <v>316</v>
      </c>
      <c r="D273" s="202" t="s">
        <v>211</v>
      </c>
      <c r="E273" s="203" t="s">
        <v>145</v>
      </c>
      <c r="F273" s="203" t="s">
        <v>154</v>
      </c>
      <c r="G273" s="203" t="s">
        <v>223</v>
      </c>
      <c r="H273" s="203" t="s">
        <v>619</v>
      </c>
      <c r="I273" s="306" t="s">
        <v>95</v>
      </c>
      <c r="J273" s="326">
        <v>5</v>
      </c>
      <c r="K273" s="376"/>
      <c r="L273" s="346"/>
      <c r="S273" s="218"/>
    </row>
    <row r="274" spans="1:19" s="210" customFormat="1" ht="18" customHeight="1" hidden="1">
      <c r="A274" s="364"/>
      <c r="B274" s="53">
        <v>9</v>
      </c>
      <c r="C274" s="149" t="s">
        <v>181</v>
      </c>
      <c r="D274" s="202" t="s">
        <v>211</v>
      </c>
      <c r="E274" s="203" t="s">
        <v>145</v>
      </c>
      <c r="F274" s="203" t="s">
        <v>154</v>
      </c>
      <c r="G274" s="203"/>
      <c r="H274" s="203" t="s">
        <v>387</v>
      </c>
      <c r="I274" s="150"/>
      <c r="J274" s="320">
        <f>J281</f>
        <v>0</v>
      </c>
      <c r="K274" s="376"/>
      <c r="L274" s="346"/>
      <c r="S274" s="218"/>
    </row>
    <row r="275" spans="1:19" s="210" customFormat="1" ht="18.75" hidden="1">
      <c r="A275" s="364"/>
      <c r="B275" s="212"/>
      <c r="C275" s="127" t="s">
        <v>198</v>
      </c>
      <c r="D275" s="202" t="s">
        <v>211</v>
      </c>
      <c r="E275" s="203" t="s">
        <v>145</v>
      </c>
      <c r="F275" s="203" t="s">
        <v>154</v>
      </c>
      <c r="G275" s="220"/>
      <c r="H275" s="220"/>
      <c r="I275" s="204"/>
      <c r="J275" s="205"/>
      <c r="K275" s="376"/>
      <c r="L275" s="346"/>
      <c r="S275" s="218"/>
    </row>
    <row r="276" spans="1:19" s="221" customFormat="1" ht="18.75" hidden="1">
      <c r="A276" s="364"/>
      <c r="B276" s="212"/>
      <c r="C276" s="127" t="s">
        <v>212</v>
      </c>
      <c r="D276" s="220" t="s">
        <v>211</v>
      </c>
      <c r="E276" s="220" t="s">
        <v>144</v>
      </c>
      <c r="F276" s="220"/>
      <c r="G276" s="202"/>
      <c r="H276" s="202"/>
      <c r="I276" s="204"/>
      <c r="J276" s="205"/>
      <c r="K276" s="356"/>
      <c r="L276" s="357"/>
      <c r="S276" s="407"/>
    </row>
    <row r="277" spans="1:19" s="221" customFormat="1" ht="37.5" hidden="1">
      <c r="A277" s="364"/>
      <c r="B277" s="212"/>
      <c r="C277" s="127" t="s">
        <v>214</v>
      </c>
      <c r="D277" s="202" t="s">
        <v>211</v>
      </c>
      <c r="E277" s="202" t="s">
        <v>144</v>
      </c>
      <c r="F277" s="202" t="s">
        <v>150</v>
      </c>
      <c r="G277" s="202" t="s">
        <v>213</v>
      </c>
      <c r="H277" s="202"/>
      <c r="I277" s="204"/>
      <c r="J277" s="205"/>
      <c r="K277" s="356"/>
      <c r="L277" s="357"/>
      <c r="S277" s="407"/>
    </row>
    <row r="278" spans="1:19" s="221" customFormat="1" ht="56.25" hidden="1">
      <c r="A278" s="364"/>
      <c r="B278" s="212"/>
      <c r="C278" s="127" t="s">
        <v>10</v>
      </c>
      <c r="D278" s="202" t="s">
        <v>211</v>
      </c>
      <c r="E278" s="202" t="s">
        <v>144</v>
      </c>
      <c r="F278" s="202" t="s">
        <v>150</v>
      </c>
      <c r="G278" s="202" t="s">
        <v>215</v>
      </c>
      <c r="H278" s="202"/>
      <c r="I278" s="204"/>
      <c r="J278" s="205"/>
      <c r="K278" s="356"/>
      <c r="L278" s="357"/>
      <c r="S278" s="407"/>
    </row>
    <row r="279" spans="1:19" s="221" customFormat="1" ht="37.5" hidden="1">
      <c r="A279" s="364"/>
      <c r="B279" s="212"/>
      <c r="C279" s="127" t="s">
        <v>201</v>
      </c>
      <c r="D279" s="202" t="s">
        <v>211</v>
      </c>
      <c r="E279" s="202" t="s">
        <v>144</v>
      </c>
      <c r="F279" s="202" t="s">
        <v>150</v>
      </c>
      <c r="G279" s="202" t="s">
        <v>224</v>
      </c>
      <c r="H279" s="202"/>
      <c r="I279" s="204"/>
      <c r="J279" s="205"/>
      <c r="K279" s="356"/>
      <c r="L279" s="357"/>
      <c r="S279" s="407"/>
    </row>
    <row r="280" spans="1:19" s="221" customFormat="1" ht="21" customHeight="1" hidden="1">
      <c r="A280" s="364"/>
      <c r="B280" s="212"/>
      <c r="C280" s="213" t="s">
        <v>203</v>
      </c>
      <c r="D280" s="202" t="s">
        <v>211</v>
      </c>
      <c r="E280" s="202" t="s">
        <v>144</v>
      </c>
      <c r="F280" s="202" t="s">
        <v>150</v>
      </c>
      <c r="G280" s="202" t="s">
        <v>224</v>
      </c>
      <c r="H280" s="202" t="s">
        <v>200</v>
      </c>
      <c r="I280" s="204"/>
      <c r="J280" s="205"/>
      <c r="K280" s="356"/>
      <c r="L280" s="357"/>
      <c r="S280" s="407"/>
    </row>
    <row r="281" spans="1:19" s="221" customFormat="1" ht="23.25" customHeight="1" hidden="1">
      <c r="A281" s="364"/>
      <c r="B281" s="212"/>
      <c r="C281" s="213" t="s">
        <v>3</v>
      </c>
      <c r="D281" s="202" t="s">
        <v>211</v>
      </c>
      <c r="E281" s="202" t="s">
        <v>144</v>
      </c>
      <c r="F281" s="202" t="s">
        <v>150</v>
      </c>
      <c r="G281" s="202" t="s">
        <v>224</v>
      </c>
      <c r="H281" s="214" t="s">
        <v>202</v>
      </c>
      <c r="I281" s="204"/>
      <c r="J281" s="205">
        <f>J286</f>
        <v>0</v>
      </c>
      <c r="K281" s="356"/>
      <c r="L281" s="357"/>
      <c r="S281" s="407"/>
    </row>
    <row r="282" spans="1:19" s="221" customFormat="1" ht="16.5" customHeight="1" hidden="1">
      <c r="A282" s="364"/>
      <c r="B282" s="212"/>
      <c r="C282" s="127" t="s">
        <v>21</v>
      </c>
      <c r="D282" s="202" t="s">
        <v>211</v>
      </c>
      <c r="E282" s="202" t="s">
        <v>144</v>
      </c>
      <c r="F282" s="202" t="s">
        <v>150</v>
      </c>
      <c r="G282" s="202"/>
      <c r="H282" s="214"/>
      <c r="I282" s="204"/>
      <c r="J282" s="127"/>
      <c r="K282" s="356"/>
      <c r="L282" s="357"/>
      <c r="S282" s="407"/>
    </row>
    <row r="283" spans="1:19" s="221" customFormat="1" ht="21" customHeight="1" hidden="1">
      <c r="A283" s="364"/>
      <c r="B283" s="212"/>
      <c r="C283" s="213" t="s">
        <v>65</v>
      </c>
      <c r="D283" s="202" t="s">
        <v>211</v>
      </c>
      <c r="E283" s="202" t="s">
        <v>144</v>
      </c>
      <c r="F283" s="202" t="s">
        <v>151</v>
      </c>
      <c r="G283" s="202"/>
      <c r="H283" s="214" t="s">
        <v>20</v>
      </c>
      <c r="I283" s="204"/>
      <c r="J283" s="205"/>
      <c r="K283" s="356"/>
      <c r="L283" s="357"/>
      <c r="S283" s="407"/>
    </row>
    <row r="284" spans="1:19" s="221" customFormat="1" ht="68.25" customHeight="1" hidden="1">
      <c r="A284" s="364"/>
      <c r="B284" s="212"/>
      <c r="C284" s="213" t="s">
        <v>5</v>
      </c>
      <c r="D284" s="202" t="s">
        <v>211</v>
      </c>
      <c r="E284" s="202" t="s">
        <v>144</v>
      </c>
      <c r="F284" s="202" t="s">
        <v>151</v>
      </c>
      <c r="G284" s="202" t="s">
        <v>4</v>
      </c>
      <c r="H284" s="214" t="s">
        <v>66</v>
      </c>
      <c r="I284" s="204" t="s">
        <v>25</v>
      </c>
      <c r="J284" s="127" t="s">
        <v>23</v>
      </c>
      <c r="K284" s="356"/>
      <c r="L284" s="357"/>
      <c r="S284" s="407"/>
    </row>
    <row r="285" spans="1:19" s="221" customFormat="1" ht="3" customHeight="1" hidden="1">
      <c r="A285" s="364"/>
      <c r="B285" s="212"/>
      <c r="C285" s="127" t="s">
        <v>10</v>
      </c>
      <c r="D285" s="202" t="s">
        <v>211</v>
      </c>
      <c r="E285" s="202" t="s">
        <v>144</v>
      </c>
      <c r="F285" s="202" t="s">
        <v>151</v>
      </c>
      <c r="G285" s="202" t="s">
        <v>6</v>
      </c>
      <c r="H285" s="214" t="s">
        <v>22</v>
      </c>
      <c r="I285" s="204" t="s">
        <v>26</v>
      </c>
      <c r="J285" s="127" t="s">
        <v>23</v>
      </c>
      <c r="K285" s="358"/>
      <c r="L285" s="357"/>
      <c r="S285" s="407"/>
    </row>
    <row r="286" spans="1:19" s="221" customFormat="1" ht="42" customHeight="1" hidden="1">
      <c r="A286" s="364"/>
      <c r="B286" s="212"/>
      <c r="C286" s="213" t="s">
        <v>32</v>
      </c>
      <c r="D286" s="202" t="s">
        <v>211</v>
      </c>
      <c r="E286" s="202" t="s">
        <v>144</v>
      </c>
      <c r="F286" s="202" t="s">
        <v>151</v>
      </c>
      <c r="G286" s="202" t="s">
        <v>224</v>
      </c>
      <c r="H286" s="214" t="s">
        <v>24</v>
      </c>
      <c r="I286" s="204"/>
      <c r="J286" s="327">
        <f>J287</f>
        <v>0</v>
      </c>
      <c r="K286" s="356"/>
      <c r="L286" s="357"/>
      <c r="S286" s="407"/>
    </row>
    <row r="287" spans="1:19" s="221" customFormat="1" ht="19.5" customHeight="1" hidden="1">
      <c r="A287" s="364"/>
      <c r="B287" s="212"/>
      <c r="C287" s="213" t="s">
        <v>354</v>
      </c>
      <c r="D287" s="202" t="s">
        <v>211</v>
      </c>
      <c r="E287" s="202" t="s">
        <v>144</v>
      </c>
      <c r="F287" s="202" t="s">
        <v>151</v>
      </c>
      <c r="G287" s="202"/>
      <c r="H287" s="203" t="s">
        <v>247</v>
      </c>
      <c r="I287" s="204"/>
      <c r="J287" s="327">
        <f>J288</f>
        <v>0</v>
      </c>
      <c r="K287" s="356"/>
      <c r="L287" s="357"/>
      <c r="S287" s="407"/>
    </row>
    <row r="288" spans="1:19" s="221" customFormat="1" ht="38.25" customHeight="1" hidden="1">
      <c r="A288" s="364"/>
      <c r="B288" s="212"/>
      <c r="C288" s="213" t="s">
        <v>378</v>
      </c>
      <c r="D288" s="202" t="s">
        <v>211</v>
      </c>
      <c r="E288" s="202" t="s">
        <v>144</v>
      </c>
      <c r="F288" s="202" t="s">
        <v>151</v>
      </c>
      <c r="G288" s="202" t="s">
        <v>224</v>
      </c>
      <c r="H288" s="203" t="s">
        <v>248</v>
      </c>
      <c r="I288" s="204"/>
      <c r="J288" s="327">
        <f>J289</f>
        <v>0</v>
      </c>
      <c r="K288" s="356"/>
      <c r="L288" s="357"/>
      <c r="S288" s="407"/>
    </row>
    <row r="289" spans="1:19" s="221" customFormat="1" ht="38.25" customHeight="1" hidden="1">
      <c r="A289" s="364"/>
      <c r="B289" s="212"/>
      <c r="C289" s="304" t="s">
        <v>123</v>
      </c>
      <c r="D289" s="202" t="s">
        <v>211</v>
      </c>
      <c r="E289" s="202" t="s">
        <v>144</v>
      </c>
      <c r="F289" s="202" t="s">
        <v>151</v>
      </c>
      <c r="G289" s="202"/>
      <c r="H289" s="203" t="s">
        <v>273</v>
      </c>
      <c r="I289" s="204"/>
      <c r="J289" s="205">
        <f>J290+J291</f>
        <v>0</v>
      </c>
      <c r="K289" s="356"/>
      <c r="L289" s="357"/>
      <c r="S289" s="407"/>
    </row>
    <row r="290" spans="1:19" s="221" customFormat="1" ht="58.5" customHeight="1" hidden="1">
      <c r="A290" s="364"/>
      <c r="B290" s="212"/>
      <c r="C290" s="205" t="s">
        <v>93</v>
      </c>
      <c r="D290" s="202" t="s">
        <v>211</v>
      </c>
      <c r="E290" s="202" t="s">
        <v>144</v>
      </c>
      <c r="F290" s="202" t="s">
        <v>151</v>
      </c>
      <c r="G290" s="305" t="s">
        <v>6</v>
      </c>
      <c r="H290" s="203" t="s">
        <v>274</v>
      </c>
      <c r="I290" s="204" t="s">
        <v>94</v>
      </c>
      <c r="J290" s="205">
        <f>115.3-115.3</f>
        <v>0</v>
      </c>
      <c r="K290" s="356"/>
      <c r="L290" s="357"/>
      <c r="S290" s="407"/>
    </row>
    <row r="291" spans="1:19" s="221" customFormat="1" ht="39.75" customHeight="1" hidden="1">
      <c r="A291" s="364"/>
      <c r="B291" s="212"/>
      <c r="C291" s="213" t="s">
        <v>316</v>
      </c>
      <c r="D291" s="305" t="s">
        <v>211</v>
      </c>
      <c r="E291" s="305" t="s">
        <v>144</v>
      </c>
      <c r="F291" s="305" t="s">
        <v>151</v>
      </c>
      <c r="G291" s="305" t="s">
        <v>6</v>
      </c>
      <c r="H291" s="203" t="s">
        <v>274</v>
      </c>
      <c r="I291" s="204" t="s">
        <v>95</v>
      </c>
      <c r="J291" s="205">
        <f>5-5</f>
        <v>0</v>
      </c>
      <c r="K291" s="359"/>
      <c r="L291" s="360"/>
      <c r="S291" s="407"/>
    </row>
    <row r="292" spans="1:19" s="221" customFormat="1" ht="39.75" customHeight="1" hidden="1">
      <c r="A292" s="364"/>
      <c r="B292" s="217"/>
      <c r="C292" s="213" t="s">
        <v>457</v>
      </c>
      <c r="D292" s="202" t="s">
        <v>211</v>
      </c>
      <c r="E292" s="203" t="s">
        <v>145</v>
      </c>
      <c r="F292" s="203" t="s">
        <v>150</v>
      </c>
      <c r="G292" s="203"/>
      <c r="H292" s="203" t="s">
        <v>460</v>
      </c>
      <c r="I292" s="204"/>
      <c r="J292" s="334">
        <f>J294</f>
        <v>0</v>
      </c>
      <c r="K292" s="359"/>
      <c r="L292" s="360"/>
      <c r="S292" s="407"/>
    </row>
    <row r="293" spans="1:19" s="221" customFormat="1" ht="39.75" customHeight="1" hidden="1">
      <c r="A293" s="364"/>
      <c r="B293" s="217"/>
      <c r="C293" s="213" t="s">
        <v>458</v>
      </c>
      <c r="D293" s="202" t="s">
        <v>211</v>
      </c>
      <c r="E293" s="203" t="s">
        <v>145</v>
      </c>
      <c r="F293" s="203" t="s">
        <v>150</v>
      </c>
      <c r="G293" s="203" t="s">
        <v>168</v>
      </c>
      <c r="H293" s="203" t="s">
        <v>456</v>
      </c>
      <c r="I293" s="204"/>
      <c r="J293" s="334">
        <f>J294</f>
        <v>0</v>
      </c>
      <c r="K293" s="359"/>
      <c r="L293" s="360"/>
      <c r="S293" s="407"/>
    </row>
    <row r="294" spans="1:19" s="221" customFormat="1" ht="39.75" customHeight="1" hidden="1">
      <c r="A294" s="364"/>
      <c r="B294" s="217"/>
      <c r="C294" s="213" t="s">
        <v>316</v>
      </c>
      <c r="D294" s="202" t="s">
        <v>211</v>
      </c>
      <c r="E294" s="203" t="s">
        <v>145</v>
      </c>
      <c r="F294" s="203" t="s">
        <v>150</v>
      </c>
      <c r="G294" s="203" t="s">
        <v>168</v>
      </c>
      <c r="H294" s="203" t="s">
        <v>456</v>
      </c>
      <c r="I294" s="204" t="s">
        <v>95</v>
      </c>
      <c r="J294" s="334">
        <v>0</v>
      </c>
      <c r="K294" s="359"/>
      <c r="L294" s="360"/>
      <c r="S294" s="407"/>
    </row>
    <row r="295" spans="1:19" s="221" customFormat="1" ht="23.25" customHeight="1" hidden="1">
      <c r="A295" s="364"/>
      <c r="B295" s="212"/>
      <c r="C295" s="310" t="s">
        <v>178</v>
      </c>
      <c r="D295" s="305"/>
      <c r="E295" s="305"/>
      <c r="F295" s="305"/>
      <c r="G295" s="305"/>
      <c r="H295" s="203"/>
      <c r="I295" s="311"/>
      <c r="J295" s="320">
        <f>J18</f>
        <v>147989.80000000002</v>
      </c>
      <c r="K295" s="356"/>
      <c r="L295" s="357"/>
      <c r="S295" s="407"/>
    </row>
    <row r="296" spans="1:12" ht="36.75" customHeight="1" hidden="1">
      <c r="A296" s="3"/>
      <c r="C296" s="41"/>
      <c r="D296" s="408"/>
      <c r="E296" s="140"/>
      <c r="F296" s="140"/>
      <c r="I296" s="49"/>
      <c r="J296" s="50"/>
      <c r="K296" s="335"/>
      <c r="L296" s="335"/>
    </row>
    <row r="297" spans="1:12" ht="2.25" customHeight="1">
      <c r="A297" s="3"/>
      <c r="C297" s="41"/>
      <c r="G297" s="48"/>
      <c r="H297" s="48"/>
      <c r="I297" s="49"/>
      <c r="J297" s="50"/>
      <c r="K297" s="335"/>
      <c r="L297" s="335"/>
    </row>
    <row r="298" spans="1:12" ht="18.75">
      <c r="A298" s="15"/>
      <c r="B298" s="15"/>
      <c r="C298" s="20"/>
      <c r="D298" s="9"/>
      <c r="E298" s="48"/>
      <c r="F298" s="48"/>
      <c r="G298" s="48"/>
      <c r="H298" s="48"/>
      <c r="K298" s="335"/>
      <c r="L298" s="335"/>
    </row>
    <row r="299" spans="1:12" ht="43.5" customHeight="1">
      <c r="A299" s="29"/>
      <c r="B299" s="15" t="s">
        <v>381</v>
      </c>
      <c r="D299" s="9"/>
      <c r="E299" s="48"/>
      <c r="F299" s="48"/>
      <c r="K299" s="337"/>
      <c r="L299" s="361"/>
    </row>
    <row r="300" spans="1:10" ht="40.5" customHeight="1">
      <c r="A300" s="15"/>
      <c r="B300" s="488" t="s">
        <v>613</v>
      </c>
      <c r="C300" s="488"/>
      <c r="J300" s="50" t="s">
        <v>109</v>
      </c>
    </row>
    <row r="301" spans="1:10" ht="19.5" customHeight="1">
      <c r="A301" s="3"/>
      <c r="B301" s="10"/>
      <c r="J301" s="50"/>
    </row>
  </sheetData>
  <sheetProtection/>
  <mergeCells count="29">
    <mergeCell ref="M249:O249"/>
    <mergeCell ref="M41:R41"/>
    <mergeCell ref="D6:J6"/>
    <mergeCell ref="K160:L160"/>
    <mergeCell ref="K261:L261"/>
    <mergeCell ref="K256:L256"/>
    <mergeCell ref="K250:L250"/>
    <mergeCell ref="K249:L249"/>
    <mergeCell ref="K248:L248"/>
    <mergeCell ref="K184:L184"/>
    <mergeCell ref="D1:J1"/>
    <mergeCell ref="D2:J2"/>
    <mergeCell ref="D3:J3"/>
    <mergeCell ref="D4:J4"/>
    <mergeCell ref="H15:H16"/>
    <mergeCell ref="I15:I16"/>
    <mergeCell ref="B12:J12"/>
    <mergeCell ref="I14:J14"/>
    <mergeCell ref="D9:J9"/>
    <mergeCell ref="B300:C300"/>
    <mergeCell ref="K125:L125"/>
    <mergeCell ref="D7:J7"/>
    <mergeCell ref="D8:J8"/>
    <mergeCell ref="A15:A16"/>
    <mergeCell ref="B15:B16"/>
    <mergeCell ref="C15:C16"/>
    <mergeCell ref="D15:D16"/>
    <mergeCell ref="E15:E16"/>
    <mergeCell ref="F15:F16"/>
  </mergeCells>
  <printOptions/>
  <pageMargins left="1.1811023622047245" right="0" top="0.7874015748031497" bottom="0.5905511811023623" header="0" footer="0"/>
  <pageSetup blackAndWhite="1" fitToHeight="5" fitToWidth="1" horizontalDpi="600" verticalDpi="600" orientation="portrait" paperSize="9" scale="57" r:id="rId1"/>
  <rowBreaks count="3" manualBreakCount="3">
    <brk id="46" max="10" man="1"/>
    <brk id="96" max="10" man="1"/>
    <brk id="24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tabSelected="1" view="pageBreakPreview" zoomScale="80" zoomScaleNormal="75" zoomScaleSheetLayoutView="80" zoomScalePageLayoutView="0" workbookViewId="0" topLeftCell="A8">
      <selection activeCell="D16" sqref="D16"/>
    </sheetView>
  </sheetViews>
  <sheetFormatPr defaultColWidth="9.00390625" defaultRowHeight="12.75"/>
  <cols>
    <col min="1" max="1" width="32.375" style="73" customWidth="1"/>
    <col min="2" max="2" width="66.25390625" style="73" customWidth="1"/>
    <col min="3" max="3" width="16.625" style="73" customWidth="1"/>
    <col min="4" max="4" width="26.375" style="73" customWidth="1"/>
    <col min="5" max="5" width="17.75390625" style="74" customWidth="1"/>
    <col min="6" max="6" width="19.875" style="74" customWidth="1"/>
    <col min="7" max="7" width="10.875" style="74" bestFit="1" customWidth="1"/>
    <col min="8" max="16384" width="9.125" style="74" customWidth="1"/>
  </cols>
  <sheetData>
    <row r="1" spans="2:3" ht="21.75" customHeight="1" hidden="1">
      <c r="B1" s="490" t="s">
        <v>389</v>
      </c>
      <c r="C1" s="522"/>
    </row>
    <row r="2" spans="2:3" ht="20.25" customHeight="1" hidden="1">
      <c r="B2" s="464" t="s">
        <v>111</v>
      </c>
      <c r="C2" s="521"/>
    </row>
    <row r="3" spans="2:3" ht="21.75" customHeight="1" hidden="1">
      <c r="B3" s="489" t="s">
        <v>112</v>
      </c>
      <c r="C3" s="521"/>
    </row>
    <row r="4" spans="2:3" ht="22.5" customHeight="1" hidden="1">
      <c r="B4" s="489" t="s">
        <v>379</v>
      </c>
      <c r="C4" s="521"/>
    </row>
    <row r="5" ht="21.75" customHeight="1" hidden="1"/>
    <row r="6" ht="21.75" customHeight="1" hidden="1"/>
    <row r="7" ht="24" customHeight="1" hidden="1"/>
    <row r="8" spans="1:3" ht="23.25" customHeight="1">
      <c r="A8" s="6"/>
      <c r="B8" s="490" t="s">
        <v>477</v>
      </c>
      <c r="C8" s="522"/>
    </row>
    <row r="9" spans="1:3" ht="21.75" customHeight="1">
      <c r="A9" s="6"/>
      <c r="B9" s="464" t="s">
        <v>464</v>
      </c>
      <c r="C9" s="521"/>
    </row>
    <row r="10" spans="1:3" ht="18" customHeight="1">
      <c r="A10" s="6"/>
      <c r="B10" s="489" t="s">
        <v>465</v>
      </c>
      <c r="C10" s="521"/>
    </row>
    <row r="11" spans="1:3" ht="21" customHeight="1">
      <c r="A11" s="6"/>
      <c r="B11" s="489" t="s">
        <v>642</v>
      </c>
      <c r="C11" s="521"/>
    </row>
    <row r="12" spans="1:3" ht="12.75" customHeight="1">
      <c r="A12" s="6"/>
      <c r="B12" s="11"/>
      <c r="C12" s="43"/>
    </row>
    <row r="13" spans="1:3" ht="20.25" customHeight="1">
      <c r="A13" s="6"/>
      <c r="B13" s="490" t="s">
        <v>477</v>
      </c>
      <c r="C13" s="522"/>
    </row>
    <row r="14" spans="1:3" ht="18.75" customHeight="1">
      <c r="A14" s="6"/>
      <c r="B14" s="464" t="s">
        <v>466</v>
      </c>
      <c r="C14" s="521"/>
    </row>
    <row r="15" spans="1:3" ht="18" customHeight="1">
      <c r="A15" s="6"/>
      <c r="B15" s="489" t="s">
        <v>467</v>
      </c>
      <c r="C15" s="521"/>
    </row>
    <row r="16" spans="1:3" ht="19.5" customHeight="1">
      <c r="A16" s="6"/>
      <c r="B16" s="489" t="s">
        <v>634</v>
      </c>
      <c r="C16" s="521"/>
    </row>
    <row r="17" spans="1:3" ht="18" customHeight="1">
      <c r="A17" s="6"/>
      <c r="B17" s="11"/>
      <c r="C17" s="43"/>
    </row>
    <row r="18" spans="1:3" ht="18" customHeight="1" hidden="1">
      <c r="A18" s="6"/>
      <c r="B18" s="11"/>
      <c r="C18" s="43"/>
    </row>
    <row r="19" spans="1:5" ht="18.75">
      <c r="A19" s="493" t="s">
        <v>318</v>
      </c>
      <c r="B19" s="523"/>
      <c r="C19" s="523"/>
      <c r="E19" s="75"/>
    </row>
    <row r="20" spans="1:5" ht="36.75" customHeight="1">
      <c r="A20" s="491" t="s">
        <v>589</v>
      </c>
      <c r="B20" s="520"/>
      <c r="C20" s="520"/>
      <c r="E20" s="73"/>
    </row>
    <row r="21" spans="5:6" ht="18.75">
      <c r="E21" s="76"/>
      <c r="F21" s="77"/>
    </row>
    <row r="22" ht="18.75">
      <c r="C22" s="21" t="s">
        <v>194</v>
      </c>
    </row>
    <row r="23" spans="1:6" ht="55.5" customHeight="1">
      <c r="A23" s="119" t="s">
        <v>170</v>
      </c>
      <c r="B23" s="116" t="s">
        <v>366</v>
      </c>
      <c r="C23" s="120" t="s">
        <v>138</v>
      </c>
      <c r="E23" s="78"/>
      <c r="F23" s="78"/>
    </row>
    <row r="24" spans="1:6" ht="18" customHeight="1">
      <c r="A24" s="79">
        <v>1</v>
      </c>
      <c r="B24" s="80">
        <v>2</v>
      </c>
      <c r="C24" s="81">
        <v>3</v>
      </c>
      <c r="E24" s="78"/>
      <c r="F24" s="78"/>
    </row>
    <row r="25" spans="1:6" s="73" customFormat="1" ht="37.5">
      <c r="A25" s="107" t="s">
        <v>67</v>
      </c>
      <c r="B25" s="105" t="s">
        <v>394</v>
      </c>
      <c r="C25" s="130">
        <f>C27</f>
        <v>1268</v>
      </c>
      <c r="E25" s="82"/>
      <c r="F25" s="83"/>
    </row>
    <row r="26" spans="1:6" s="73" customFormat="1" ht="18.75">
      <c r="A26" s="128"/>
      <c r="B26" s="129" t="s">
        <v>188</v>
      </c>
      <c r="C26" s="131"/>
      <c r="E26" s="82"/>
      <c r="F26" s="83"/>
    </row>
    <row r="27" spans="1:7" s="84" customFormat="1" ht="36.75" customHeight="1">
      <c r="A27" s="121" t="s">
        <v>68</v>
      </c>
      <c r="B27" s="108" t="s">
        <v>69</v>
      </c>
      <c r="C27" s="132">
        <f>C32-C28</f>
        <v>1268</v>
      </c>
      <c r="D27" s="133"/>
      <c r="F27" s="85"/>
      <c r="G27" s="86"/>
    </row>
    <row r="28" spans="1:3" s="75" customFormat="1" ht="18.75">
      <c r="A28" s="109" t="s">
        <v>70</v>
      </c>
      <c r="B28" s="110" t="s">
        <v>71</v>
      </c>
      <c r="C28" s="125">
        <f>C29</f>
        <v>146721.80000000002</v>
      </c>
    </row>
    <row r="29" spans="1:3" s="75" customFormat="1" ht="18.75">
      <c r="A29" s="111" t="s">
        <v>72</v>
      </c>
      <c r="B29" s="112" t="s">
        <v>73</v>
      </c>
      <c r="C29" s="124">
        <f>C30</f>
        <v>146721.80000000002</v>
      </c>
    </row>
    <row r="30" spans="1:3" s="75" customFormat="1" ht="18.75">
      <c r="A30" s="111" t="s">
        <v>74</v>
      </c>
      <c r="B30" s="112" t="s">
        <v>75</v>
      </c>
      <c r="C30" s="124">
        <f>C31</f>
        <v>146721.80000000002</v>
      </c>
    </row>
    <row r="31" spans="1:4" s="75" customFormat="1" ht="37.5" customHeight="1">
      <c r="A31" s="122" t="s">
        <v>42</v>
      </c>
      <c r="B31" s="113" t="s">
        <v>234</v>
      </c>
      <c r="C31" s="124">
        <f>'прил 1 (доходы)'!C52+'прил 1 (доходы)'!C51</f>
        <v>146721.80000000002</v>
      </c>
      <c r="D31" s="134"/>
    </row>
    <row r="32" spans="1:3" s="75" customFormat="1" ht="18.75">
      <c r="A32" s="109" t="s">
        <v>76</v>
      </c>
      <c r="B32" s="110" t="s">
        <v>77</v>
      </c>
      <c r="C32" s="126">
        <f>C33</f>
        <v>147989.80000000002</v>
      </c>
    </row>
    <row r="33" spans="1:3" s="75" customFormat="1" ht="18.75">
      <c r="A33" s="111" t="s">
        <v>78</v>
      </c>
      <c r="B33" s="112" t="s">
        <v>79</v>
      </c>
      <c r="C33" s="124">
        <f>C34</f>
        <v>147989.80000000002</v>
      </c>
    </row>
    <row r="34" spans="1:3" s="75" customFormat="1" ht="18.75">
      <c r="A34" s="111" t="s">
        <v>80</v>
      </c>
      <c r="B34" s="112" t="s">
        <v>81</v>
      </c>
      <c r="C34" s="124">
        <f>C35</f>
        <v>147989.80000000002</v>
      </c>
    </row>
    <row r="35" spans="1:4" s="75" customFormat="1" ht="38.25" customHeight="1">
      <c r="A35" s="123" t="s">
        <v>43</v>
      </c>
      <c r="B35" s="114" t="s">
        <v>235</v>
      </c>
      <c r="C35" s="170">
        <f>'прил 5 (ведомст.)'!J18+'прил 1 (доходы)'!C51</f>
        <v>147989.80000000002</v>
      </c>
      <c r="D35" s="167"/>
    </row>
    <row r="36" spans="1:5" s="75" customFormat="1" ht="22.5" customHeight="1">
      <c r="A36" s="87"/>
      <c r="B36" s="88"/>
      <c r="C36" s="89"/>
      <c r="E36" s="90"/>
    </row>
    <row r="37" spans="1:4" s="92" customFormat="1" ht="15.75">
      <c r="A37" s="91"/>
      <c r="B37" s="75"/>
      <c r="C37" s="75"/>
      <c r="D37" s="75"/>
    </row>
    <row r="38" spans="1:2" ht="18.75">
      <c r="A38" s="15" t="s">
        <v>382</v>
      </c>
      <c r="B38" s="11"/>
    </row>
    <row r="39" ht="18.75">
      <c r="A39" s="29" t="s">
        <v>380</v>
      </c>
    </row>
    <row r="40" spans="1:3" ht="18.75">
      <c r="A40" s="10" t="s">
        <v>206</v>
      </c>
      <c r="C40" s="93" t="s">
        <v>207</v>
      </c>
    </row>
  </sheetData>
  <sheetProtection/>
  <mergeCells count="14">
    <mergeCell ref="B13:C13"/>
    <mergeCell ref="B14:C14"/>
    <mergeCell ref="B15:C15"/>
    <mergeCell ref="B16:C16"/>
    <mergeCell ref="A20:C20"/>
    <mergeCell ref="B9:C9"/>
    <mergeCell ref="B10:C10"/>
    <mergeCell ref="B11:C11"/>
    <mergeCell ref="B1:C1"/>
    <mergeCell ref="B2:C2"/>
    <mergeCell ref="B3:C3"/>
    <mergeCell ref="B4:C4"/>
    <mergeCell ref="B8:C8"/>
    <mergeCell ref="A19:C19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view="pageBreakPreview" zoomScale="60" zoomScaleNormal="75" zoomScalePageLayoutView="0" workbookViewId="0" topLeftCell="B1">
      <selection activeCell="H19" sqref="H19"/>
    </sheetView>
  </sheetViews>
  <sheetFormatPr defaultColWidth="9.00390625" defaultRowHeight="12.75"/>
  <cols>
    <col min="1" max="1" width="8.75390625" style="11" hidden="1" customWidth="1"/>
    <col min="2" max="2" width="84.875" style="409" customWidth="1"/>
    <col min="3" max="3" width="36.125" style="11" customWidth="1"/>
    <col min="4" max="16384" width="9.125" style="11" customWidth="1"/>
  </cols>
  <sheetData>
    <row r="1" spans="2:3" ht="18.75">
      <c r="B1" s="524" t="s">
        <v>582</v>
      </c>
      <c r="C1" s="524"/>
    </row>
    <row r="2" spans="2:3" ht="18.75" customHeight="1">
      <c r="B2" s="525" t="s">
        <v>560</v>
      </c>
      <c r="C2" s="525"/>
    </row>
    <row r="3" spans="2:3" ht="18.75" customHeight="1">
      <c r="B3" s="525" t="s">
        <v>561</v>
      </c>
      <c r="C3" s="525"/>
    </row>
    <row r="4" spans="2:3" ht="18.75" customHeight="1">
      <c r="B4" s="525" t="s">
        <v>622</v>
      </c>
      <c r="C4" s="525"/>
    </row>
    <row r="5" ht="7.5" customHeight="1"/>
    <row r="6" spans="2:3" ht="18.75" customHeight="1" hidden="1">
      <c r="B6" s="490" t="s">
        <v>525</v>
      </c>
      <c r="C6" s="469"/>
    </row>
    <row r="7" spans="2:3" ht="18.75" hidden="1">
      <c r="B7" s="464" t="s">
        <v>392</v>
      </c>
      <c r="C7" s="465"/>
    </row>
    <row r="8" spans="2:3" ht="18.75" hidden="1">
      <c r="B8" s="489" t="s">
        <v>393</v>
      </c>
      <c r="C8" s="465"/>
    </row>
    <row r="9" spans="2:3" ht="18.75" hidden="1">
      <c r="B9" s="489" t="s">
        <v>559</v>
      </c>
      <c r="C9" s="465"/>
    </row>
    <row r="11" spans="1:3" ht="18.75" customHeight="1" hidden="1">
      <c r="A11" s="6"/>
      <c r="B11" s="490" t="s">
        <v>29</v>
      </c>
      <c r="C11" s="469"/>
    </row>
    <row r="12" spans="1:3" ht="18.75" hidden="1">
      <c r="A12" s="6"/>
      <c r="B12" s="464" t="s">
        <v>130</v>
      </c>
      <c r="C12" s="465"/>
    </row>
    <row r="13" spans="1:3" ht="18.75" hidden="1">
      <c r="A13" s="6"/>
      <c r="B13" s="489" t="s">
        <v>131</v>
      </c>
      <c r="C13" s="465"/>
    </row>
    <row r="14" spans="1:3" ht="18.75" hidden="1">
      <c r="A14" s="6"/>
      <c r="B14" s="489" t="s">
        <v>370</v>
      </c>
      <c r="C14" s="465"/>
    </row>
    <row r="15" spans="1:3" ht="18.75" hidden="1">
      <c r="A15" s="6"/>
      <c r="B15" s="11"/>
      <c r="C15" s="43"/>
    </row>
    <row r="16" spans="1:3" ht="18.75">
      <c r="A16" s="6"/>
      <c r="B16" s="11"/>
      <c r="C16" s="43"/>
    </row>
    <row r="17" spans="1:3" ht="18.75">
      <c r="A17" s="6"/>
      <c r="B17" s="11"/>
      <c r="C17" s="43"/>
    </row>
    <row r="18" spans="1:3" ht="18.75">
      <c r="A18" s="493" t="s">
        <v>113</v>
      </c>
      <c r="B18" s="526"/>
      <c r="C18" s="526"/>
    </row>
    <row r="19" spans="1:3" ht="18.75">
      <c r="A19" s="493" t="s">
        <v>588</v>
      </c>
      <c r="B19" s="527"/>
      <c r="C19" s="527"/>
    </row>
    <row r="20" spans="1:2" ht="18.75">
      <c r="A20" s="75"/>
      <c r="B20" s="411"/>
    </row>
    <row r="21" spans="1:3" ht="18.75">
      <c r="A21" s="75"/>
      <c r="B21" s="411"/>
      <c r="C21" s="250" t="s">
        <v>82</v>
      </c>
    </row>
    <row r="22" spans="1:3" ht="40.5" customHeight="1">
      <c r="A22" s="412" t="s">
        <v>83</v>
      </c>
      <c r="B22" s="413" t="s">
        <v>395</v>
      </c>
      <c r="C22" s="414" t="s">
        <v>138</v>
      </c>
    </row>
    <row r="23" spans="1:3" ht="19.5" customHeight="1">
      <c r="A23" s="412">
        <v>1</v>
      </c>
      <c r="B23" s="413">
        <v>2</v>
      </c>
      <c r="C23" s="414">
        <v>3</v>
      </c>
    </row>
    <row r="24" spans="1:7" ht="39" customHeight="1">
      <c r="A24" s="528" t="s">
        <v>84</v>
      </c>
      <c r="B24" s="415" t="s">
        <v>365</v>
      </c>
      <c r="C24" s="416">
        <f>C26+C28+C29+C27</f>
        <v>144.1</v>
      </c>
      <c r="E24" s="87"/>
      <c r="F24" s="87"/>
      <c r="G24" s="87"/>
    </row>
    <row r="25" spans="1:7" ht="16.5" customHeight="1">
      <c r="A25" s="529"/>
      <c r="B25" s="398" t="s">
        <v>188</v>
      </c>
      <c r="C25" s="417"/>
      <c r="E25" s="87"/>
      <c r="F25" s="87"/>
      <c r="G25" s="87"/>
    </row>
    <row r="26" spans="1:7" ht="99" customHeight="1">
      <c r="A26" s="529"/>
      <c r="B26" s="418" t="s">
        <v>396</v>
      </c>
      <c r="C26" s="419">
        <v>24</v>
      </c>
      <c r="E26" s="420"/>
      <c r="F26" s="420"/>
      <c r="G26" s="87"/>
    </row>
    <row r="27" spans="1:7" ht="64.5" customHeight="1">
      <c r="A27" s="529"/>
      <c r="B27" s="418" t="s">
        <v>615</v>
      </c>
      <c r="C27" s="419">
        <v>48.1</v>
      </c>
      <c r="E27" s="420"/>
      <c r="F27" s="420"/>
      <c r="G27" s="87"/>
    </row>
    <row r="28" spans="1:3" ht="78" customHeight="1">
      <c r="A28" s="530"/>
      <c r="B28" s="127" t="s">
        <v>412</v>
      </c>
      <c r="C28" s="421">
        <v>72</v>
      </c>
    </row>
    <row r="29" spans="2:3" ht="37.5" hidden="1">
      <c r="B29" s="292" t="s">
        <v>397</v>
      </c>
      <c r="C29" s="421">
        <v>0</v>
      </c>
    </row>
    <row r="30" ht="18.75">
      <c r="C30" s="410"/>
    </row>
    <row r="31" spans="1:7" ht="18.75">
      <c r="A31" s="15" t="s">
        <v>204</v>
      </c>
      <c r="C31" s="410"/>
      <c r="D31" s="10"/>
      <c r="E31" s="10"/>
      <c r="F31" s="10"/>
      <c r="G31" s="10"/>
    </row>
    <row r="32" spans="1:7" ht="18.75">
      <c r="A32" s="29" t="s">
        <v>205</v>
      </c>
      <c r="D32" s="10"/>
      <c r="E32" s="10"/>
      <c r="F32" s="10"/>
      <c r="G32" s="10"/>
    </row>
    <row r="33" spans="1:3" ht="18.75">
      <c r="A33" s="10" t="s">
        <v>206</v>
      </c>
      <c r="B33" s="87" t="s">
        <v>381</v>
      </c>
      <c r="C33" s="24"/>
    </row>
    <row r="34" spans="2:3" ht="18.75">
      <c r="B34" s="87" t="s">
        <v>380</v>
      </c>
      <c r="C34" s="93"/>
    </row>
    <row r="35" spans="2:3" ht="18.75">
      <c r="B35" s="409" t="s">
        <v>206</v>
      </c>
      <c r="C35" s="24" t="s">
        <v>207</v>
      </c>
    </row>
  </sheetData>
  <sheetProtection/>
  <mergeCells count="15">
    <mergeCell ref="B8:C8"/>
    <mergeCell ref="B9:C9"/>
    <mergeCell ref="B11:C11"/>
    <mergeCell ref="A18:C18"/>
    <mergeCell ref="A19:C19"/>
    <mergeCell ref="A24:A28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1.1811023622047245" right="0.3937007874015748" top="0.7874015748031497" bottom="0.5905511811023623" header="0" footer="0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8"/>
  <sheetViews>
    <sheetView view="pageBreakPreview" zoomScale="70" zoomScaleNormal="75" zoomScaleSheetLayoutView="70" zoomScalePageLayoutView="0" workbookViewId="0" topLeftCell="A2">
      <selection activeCell="E12" sqref="E12"/>
    </sheetView>
  </sheetViews>
  <sheetFormatPr defaultColWidth="9.00390625" defaultRowHeight="12.75"/>
  <cols>
    <col min="1" max="1" width="8.75390625" style="11" customWidth="1"/>
    <col min="2" max="2" width="82.00390625" style="409" customWidth="1"/>
    <col min="3" max="3" width="31.375" style="11" customWidth="1"/>
    <col min="4" max="16384" width="9.125" style="11" customWidth="1"/>
  </cols>
  <sheetData>
    <row r="1" spans="2:3" ht="18.75" customHeight="1">
      <c r="B1" s="490" t="s">
        <v>581</v>
      </c>
      <c r="C1" s="469"/>
    </row>
    <row r="2" spans="2:3" ht="18.75">
      <c r="B2" s="464" t="s">
        <v>543</v>
      </c>
      <c r="C2" s="465"/>
    </row>
    <row r="3" spans="2:3" ht="18.75">
      <c r="B3" s="489" t="s">
        <v>544</v>
      </c>
      <c r="C3" s="465"/>
    </row>
    <row r="4" spans="2:3" ht="18.75">
      <c r="B4" s="489" t="s">
        <v>623</v>
      </c>
      <c r="C4" s="465"/>
    </row>
    <row r="5" spans="2:3" ht="18.75">
      <c r="B5" s="117"/>
      <c r="C5" s="258"/>
    </row>
    <row r="6" spans="1:3" ht="18.75" customHeight="1" hidden="1">
      <c r="A6" s="6"/>
      <c r="B6" s="535" t="s">
        <v>548</v>
      </c>
      <c r="C6" s="494"/>
    </row>
    <row r="7" spans="1:3" ht="27" customHeight="1" hidden="1">
      <c r="A7" s="6"/>
      <c r="B7" s="197"/>
      <c r="C7" s="182"/>
    </row>
    <row r="8" spans="1:3" ht="18.75" hidden="1">
      <c r="A8" s="6"/>
      <c r="B8" s="531" t="s">
        <v>549</v>
      </c>
      <c r="C8" s="531"/>
    </row>
    <row r="9" spans="1:3" ht="18.75" hidden="1">
      <c r="A9" s="6"/>
      <c r="B9" s="489" t="s">
        <v>544</v>
      </c>
      <c r="C9" s="465"/>
    </row>
    <row r="10" spans="1:3" ht="18.75" hidden="1">
      <c r="A10" s="6"/>
      <c r="B10" s="489" t="s">
        <v>541</v>
      </c>
      <c r="C10" s="465"/>
    </row>
    <row r="11" spans="1:3" ht="18.75" hidden="1">
      <c r="A11" s="6"/>
      <c r="B11" s="11"/>
      <c r="C11" s="43"/>
    </row>
    <row r="12" spans="1:3" ht="18.75">
      <c r="A12" s="6"/>
      <c r="B12" s="11"/>
      <c r="C12" s="43"/>
    </row>
    <row r="13" spans="1:3" ht="18.75">
      <c r="A13" s="6"/>
      <c r="B13" s="11"/>
      <c r="C13" s="43"/>
    </row>
    <row r="14" spans="1:3" ht="18.75">
      <c r="A14" s="493" t="s">
        <v>453</v>
      </c>
      <c r="B14" s="526"/>
      <c r="C14" s="526"/>
    </row>
    <row r="15" spans="1:3" ht="18.75">
      <c r="A15" s="493" t="s">
        <v>594</v>
      </c>
      <c r="B15" s="527"/>
      <c r="C15" s="527"/>
    </row>
    <row r="16" spans="1:2" ht="18.75">
      <c r="A16" s="75"/>
      <c r="B16" s="411"/>
    </row>
    <row r="17" spans="1:3" ht="18.75">
      <c r="A17" s="75"/>
      <c r="B17" s="411"/>
      <c r="C17" s="250" t="s">
        <v>82</v>
      </c>
    </row>
    <row r="18" spans="1:3" ht="40.5" customHeight="1">
      <c r="A18" s="412" t="s">
        <v>83</v>
      </c>
      <c r="B18" s="413" t="s">
        <v>360</v>
      </c>
      <c r="C18" s="414" t="s">
        <v>398</v>
      </c>
    </row>
    <row r="19" spans="1:3" ht="19.5" customHeight="1">
      <c r="A19" s="412">
        <v>1</v>
      </c>
      <c r="B19" s="413">
        <v>2</v>
      </c>
      <c r="C19" s="414">
        <v>3</v>
      </c>
    </row>
    <row r="20" spans="1:7" ht="39" customHeight="1">
      <c r="A20" s="536" t="s">
        <v>84</v>
      </c>
      <c r="B20" s="448" t="s">
        <v>317</v>
      </c>
      <c r="C20" s="449">
        <f>C22</f>
        <v>0</v>
      </c>
      <c r="E20" s="87"/>
      <c r="F20" s="87"/>
      <c r="G20" s="87"/>
    </row>
    <row r="21" spans="1:7" ht="16.5" customHeight="1">
      <c r="A21" s="537"/>
      <c r="B21" s="450" t="s">
        <v>188</v>
      </c>
      <c r="C21" s="451"/>
      <c r="E21" s="87"/>
      <c r="F21" s="87"/>
      <c r="G21" s="87"/>
    </row>
    <row r="22" spans="1:7" ht="16.5" customHeight="1">
      <c r="A22" s="537"/>
      <c r="B22" s="450" t="s">
        <v>507</v>
      </c>
      <c r="C22" s="451">
        <v>0</v>
      </c>
      <c r="E22" s="420"/>
      <c r="F22" s="420"/>
      <c r="G22" s="87"/>
    </row>
    <row r="23" spans="1:3" ht="16.5" customHeight="1">
      <c r="A23" s="537"/>
      <c r="B23" s="452" t="s">
        <v>86</v>
      </c>
      <c r="C23" s="453">
        <v>0</v>
      </c>
    </row>
    <row r="24" spans="1:3" ht="65.25" customHeight="1">
      <c r="A24" s="538" t="s">
        <v>87</v>
      </c>
      <c r="B24" s="448" t="s">
        <v>508</v>
      </c>
      <c r="C24" s="454">
        <f>C26-C27</f>
        <v>0</v>
      </c>
    </row>
    <row r="25" spans="1:3" ht="16.5" customHeight="1">
      <c r="A25" s="538"/>
      <c r="B25" s="450" t="s">
        <v>188</v>
      </c>
      <c r="C25" s="455"/>
    </row>
    <row r="26" spans="1:3" ht="16.5" customHeight="1">
      <c r="A26" s="538"/>
      <c r="B26" s="450" t="s">
        <v>85</v>
      </c>
      <c r="C26" s="455">
        <v>0</v>
      </c>
    </row>
    <row r="27" spans="1:3" ht="20.25" customHeight="1">
      <c r="A27" s="538"/>
      <c r="B27" s="452" t="s">
        <v>359</v>
      </c>
      <c r="C27" s="453">
        <v>0</v>
      </c>
    </row>
    <row r="28" spans="1:3" ht="39" customHeight="1">
      <c r="A28" s="532" t="s">
        <v>88</v>
      </c>
      <c r="B28" s="456" t="s">
        <v>506</v>
      </c>
      <c r="C28" s="454">
        <v>0</v>
      </c>
    </row>
    <row r="29" spans="1:3" ht="18" customHeight="1">
      <c r="A29" s="533"/>
      <c r="B29" s="450" t="s">
        <v>188</v>
      </c>
      <c r="C29" s="451"/>
    </row>
    <row r="30" spans="1:3" ht="23.25" customHeight="1">
      <c r="A30" s="533"/>
      <c r="B30" s="450" t="s">
        <v>85</v>
      </c>
      <c r="C30" s="451">
        <v>0</v>
      </c>
    </row>
    <row r="31" spans="1:3" ht="21.75" customHeight="1">
      <c r="A31" s="534"/>
      <c r="B31" s="452" t="s">
        <v>86</v>
      </c>
      <c r="C31" s="453">
        <v>0</v>
      </c>
    </row>
    <row r="32" ht="18.75">
      <c r="C32" s="410"/>
    </row>
    <row r="33" ht="18.75">
      <c r="C33" s="410"/>
    </row>
    <row r="34" ht="18.75">
      <c r="C34" s="410"/>
    </row>
    <row r="35" spans="1:7" ht="18.75">
      <c r="A35" s="15" t="s">
        <v>381</v>
      </c>
      <c r="C35" s="410"/>
      <c r="D35" s="10"/>
      <c r="E35" s="10"/>
      <c r="F35" s="10"/>
      <c r="G35" s="10"/>
    </row>
    <row r="36" spans="1:7" ht="18.75">
      <c r="A36" s="29" t="s">
        <v>380</v>
      </c>
      <c r="D36" s="10"/>
      <c r="E36" s="10"/>
      <c r="F36" s="10"/>
      <c r="G36" s="10"/>
    </row>
    <row r="37" spans="1:3" ht="18.75">
      <c r="A37" s="10" t="s">
        <v>206</v>
      </c>
      <c r="B37" s="87"/>
      <c r="C37" s="24" t="s">
        <v>207</v>
      </c>
    </row>
    <row r="38" spans="2:3" ht="18.75">
      <c r="B38" s="87"/>
      <c r="C38" s="93"/>
    </row>
  </sheetData>
  <sheetProtection/>
  <mergeCells count="13">
    <mergeCell ref="A28:A31"/>
    <mergeCell ref="B6:C6"/>
    <mergeCell ref="A14:C14"/>
    <mergeCell ref="A15:C15"/>
    <mergeCell ref="A20:A23"/>
    <mergeCell ref="A24:A27"/>
    <mergeCell ref="B8:C8"/>
    <mergeCell ref="B9:C9"/>
    <mergeCell ref="B10:C10"/>
    <mergeCell ref="B1:C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view="pageBreakPreview" zoomScale="80" zoomScaleNormal="75" zoomScaleSheetLayoutView="80" zoomScalePageLayoutView="0" workbookViewId="0" topLeftCell="A2">
      <selection activeCell="K14" sqref="K14"/>
    </sheetView>
  </sheetViews>
  <sheetFormatPr defaultColWidth="9.00390625" defaultRowHeight="12.75"/>
  <cols>
    <col min="1" max="1" width="7.00390625" style="181" customWidth="1"/>
    <col min="2" max="2" width="11.625" style="181" customWidth="1"/>
    <col min="3" max="3" width="5.00390625" style="181" customWidth="1"/>
    <col min="4" max="4" width="16.875" style="181" customWidth="1"/>
    <col min="5" max="5" width="12.875" style="181" customWidth="1"/>
    <col min="6" max="6" width="16.875" style="181" customWidth="1"/>
    <col min="7" max="7" width="23.625" style="181" customWidth="1"/>
    <col min="8" max="8" width="36.25390625" style="181" customWidth="1"/>
    <col min="9" max="16384" width="9.125" style="181" customWidth="1"/>
  </cols>
  <sheetData>
    <row r="1" spans="7:8" ht="18.75">
      <c r="G1" s="539" t="s">
        <v>580</v>
      </c>
      <c r="H1" s="539"/>
    </row>
    <row r="2" spans="7:8" ht="18.75" customHeight="1">
      <c r="G2" s="490" t="s">
        <v>545</v>
      </c>
      <c r="H2" s="469"/>
    </row>
    <row r="3" spans="7:8" ht="18.75">
      <c r="G3" s="464" t="s">
        <v>546</v>
      </c>
      <c r="H3" s="465"/>
    </row>
    <row r="4" spans="7:8" ht="18.75">
      <c r="G4" s="489" t="s">
        <v>624</v>
      </c>
      <c r="H4" s="465"/>
    </row>
    <row r="5" spans="7:8" ht="18.75">
      <c r="G5" s="489" t="s">
        <v>542</v>
      </c>
      <c r="H5" s="465"/>
    </row>
    <row r="6" spans="7:8" ht="18.75" customHeight="1" hidden="1">
      <c r="G6" s="550" t="s">
        <v>551</v>
      </c>
      <c r="H6" s="550"/>
    </row>
    <row r="7" spans="7:8" ht="3" customHeight="1" hidden="1">
      <c r="G7" s="254"/>
      <c r="H7" s="254"/>
    </row>
    <row r="8" spans="7:8" ht="23.25" customHeight="1" hidden="1">
      <c r="G8" s="540"/>
      <c r="H8" s="540"/>
    </row>
    <row r="9" spans="7:8" ht="18.75" hidden="1">
      <c r="G9" s="531" t="s">
        <v>552</v>
      </c>
      <c r="H9" s="531"/>
    </row>
    <row r="10" spans="7:8" ht="18.75" hidden="1">
      <c r="G10" s="552" t="s">
        <v>550</v>
      </c>
      <c r="H10" s="552"/>
    </row>
    <row r="11" spans="7:8" ht="18.75" hidden="1">
      <c r="G11" s="552" t="s">
        <v>553</v>
      </c>
      <c r="H11" s="494"/>
    </row>
    <row r="12" spans="7:8" ht="18.75">
      <c r="G12" s="117"/>
      <c r="H12" s="258"/>
    </row>
    <row r="13" spans="7:8" ht="18.75">
      <c r="G13" s="117"/>
      <c r="H13" s="258"/>
    </row>
    <row r="14" spans="2:8" ht="18.75" customHeight="1">
      <c r="B14" s="551" t="s">
        <v>595</v>
      </c>
      <c r="C14" s="551"/>
      <c r="D14" s="551"/>
      <c r="E14" s="551"/>
      <c r="F14" s="551"/>
      <c r="G14" s="551"/>
      <c r="H14" s="551"/>
    </row>
    <row r="15" spans="2:8" ht="18.75">
      <c r="B15" s="551"/>
      <c r="C15" s="551"/>
      <c r="D15" s="551"/>
      <c r="E15" s="551"/>
      <c r="F15" s="551"/>
      <c r="G15" s="551"/>
      <c r="H15" s="551"/>
    </row>
    <row r="16" spans="2:8" ht="18.75">
      <c r="B16" s="551"/>
      <c r="C16" s="551"/>
      <c r="D16" s="551"/>
      <c r="E16" s="551"/>
      <c r="F16" s="551"/>
      <c r="G16" s="551"/>
      <c r="H16" s="551"/>
    </row>
    <row r="17" spans="3:8" ht="18.75">
      <c r="C17" s="422"/>
      <c r="D17" s="422"/>
      <c r="E17" s="422"/>
      <c r="F17" s="422"/>
      <c r="G17" s="422"/>
      <c r="H17" s="422"/>
    </row>
    <row r="18" spans="2:8" ht="18.75">
      <c r="B18" s="539" t="s">
        <v>89</v>
      </c>
      <c r="C18" s="539"/>
      <c r="D18" s="539"/>
      <c r="E18" s="539"/>
      <c r="F18" s="539"/>
      <c r="G18" s="539"/>
      <c r="H18" s="539"/>
    </row>
    <row r="19" spans="2:8" ht="18.75">
      <c r="B19" s="539" t="s">
        <v>596</v>
      </c>
      <c r="C19" s="539"/>
      <c r="D19" s="539"/>
      <c r="E19" s="539"/>
      <c r="F19" s="539"/>
      <c r="G19" s="539"/>
      <c r="H19" s="539"/>
    </row>
    <row r="20" ht="18.75">
      <c r="H20" s="250"/>
    </row>
    <row r="21" spans="1:8" ht="39" customHeight="1">
      <c r="A21" s="556" t="s">
        <v>153</v>
      </c>
      <c r="B21" s="558" t="s">
        <v>90</v>
      </c>
      <c r="C21" s="559"/>
      <c r="D21" s="553" t="s">
        <v>534</v>
      </c>
      <c r="E21" s="553" t="s">
        <v>361</v>
      </c>
      <c r="F21" s="562" t="s">
        <v>529</v>
      </c>
      <c r="G21" s="563"/>
      <c r="H21" s="564"/>
    </row>
    <row r="22" spans="1:12" ht="222.75" customHeight="1">
      <c r="A22" s="557"/>
      <c r="B22" s="560"/>
      <c r="C22" s="561"/>
      <c r="D22" s="554"/>
      <c r="E22" s="554"/>
      <c r="F22" s="243" t="s">
        <v>535</v>
      </c>
      <c r="G22" s="243" t="s">
        <v>616</v>
      </c>
      <c r="H22" s="243" t="s">
        <v>91</v>
      </c>
      <c r="L22" s="423"/>
    </row>
    <row r="23" spans="1:8" ht="18.75">
      <c r="A23" s="251">
        <v>1</v>
      </c>
      <c r="B23" s="565">
        <v>2</v>
      </c>
      <c r="C23" s="566"/>
      <c r="D23" s="251">
        <v>3</v>
      </c>
      <c r="E23" s="251">
        <v>4</v>
      </c>
      <c r="F23" s="251">
        <v>5</v>
      </c>
      <c r="G23" s="251">
        <v>6</v>
      </c>
      <c r="H23" s="251">
        <v>8</v>
      </c>
    </row>
    <row r="24" spans="1:8" ht="18.75">
      <c r="A24" s="252"/>
      <c r="B24" s="567" t="s">
        <v>92</v>
      </c>
      <c r="C24" s="568"/>
      <c r="D24" s="252"/>
      <c r="E24" s="253">
        <v>0</v>
      </c>
      <c r="F24" s="252"/>
      <c r="G24" s="252"/>
      <c r="H24" s="252"/>
    </row>
    <row r="27" spans="1:8" ht="18.75" customHeight="1">
      <c r="A27" s="569" t="s">
        <v>597</v>
      </c>
      <c r="B27" s="569"/>
      <c r="C27" s="569"/>
      <c r="D27" s="569"/>
      <c r="E27" s="569"/>
      <c r="F27" s="569"/>
      <c r="G27" s="569"/>
      <c r="H27" s="569"/>
    </row>
    <row r="28" spans="1:8" ht="18.75">
      <c r="A28" s="569"/>
      <c r="B28" s="569"/>
      <c r="C28" s="569"/>
      <c r="D28" s="569"/>
      <c r="E28" s="569"/>
      <c r="F28" s="569"/>
      <c r="G28" s="569"/>
      <c r="H28" s="569"/>
    </row>
    <row r="29" spans="1:8" ht="18.75">
      <c r="A29" s="569"/>
      <c r="B29" s="569"/>
      <c r="C29" s="569"/>
      <c r="D29" s="569"/>
      <c r="E29" s="569"/>
      <c r="F29" s="569"/>
      <c r="G29" s="569"/>
      <c r="H29" s="569"/>
    </row>
    <row r="30" ht="18.75">
      <c r="H30" s="250"/>
    </row>
    <row r="31" spans="1:8" ht="12.75" customHeight="1">
      <c r="A31" s="544" t="s">
        <v>530</v>
      </c>
      <c r="B31" s="545"/>
      <c r="C31" s="545"/>
      <c r="D31" s="545"/>
      <c r="E31" s="545"/>
      <c r="F31" s="545"/>
      <c r="G31" s="546"/>
      <c r="H31" s="555"/>
    </row>
    <row r="32" spans="1:8" ht="45" customHeight="1">
      <c r="A32" s="547"/>
      <c r="B32" s="548"/>
      <c r="C32" s="548"/>
      <c r="D32" s="548"/>
      <c r="E32" s="548"/>
      <c r="F32" s="548"/>
      <c r="G32" s="549"/>
      <c r="H32" s="555"/>
    </row>
    <row r="33" spans="1:8" ht="43.5" customHeight="1">
      <c r="A33" s="541" t="s">
        <v>536</v>
      </c>
      <c r="B33" s="542"/>
      <c r="C33" s="542"/>
      <c r="D33" s="542"/>
      <c r="E33" s="542"/>
      <c r="F33" s="542"/>
      <c r="G33" s="543"/>
      <c r="H33" s="253"/>
    </row>
    <row r="37" spans="1:4" ht="18.75">
      <c r="A37" s="15" t="s">
        <v>381</v>
      </c>
      <c r="B37" s="424"/>
      <c r="C37" s="425"/>
      <c r="D37" s="380"/>
    </row>
    <row r="38" spans="1:8" ht="18.75">
      <c r="A38" s="29" t="s">
        <v>380</v>
      </c>
      <c r="B38" s="424"/>
      <c r="C38" s="425"/>
      <c r="D38" s="424"/>
      <c r="H38" s="182"/>
    </row>
    <row r="39" spans="1:8" ht="18.75">
      <c r="A39" s="10" t="s">
        <v>206</v>
      </c>
      <c r="B39" s="424"/>
      <c r="C39" s="426"/>
      <c r="H39" s="24" t="s">
        <v>207</v>
      </c>
    </row>
  </sheetData>
  <sheetProtection/>
  <mergeCells count="24">
    <mergeCell ref="H31:H32"/>
    <mergeCell ref="A21:A22"/>
    <mergeCell ref="B21:C22"/>
    <mergeCell ref="D21:D22"/>
    <mergeCell ref="F21:H21"/>
    <mergeCell ref="B23:C23"/>
    <mergeCell ref="B24:C24"/>
    <mergeCell ref="A27:H29"/>
    <mergeCell ref="A33:G33"/>
    <mergeCell ref="A31:G32"/>
    <mergeCell ref="G6:H6"/>
    <mergeCell ref="B14:H16"/>
    <mergeCell ref="B18:H18"/>
    <mergeCell ref="B19:H19"/>
    <mergeCell ref="G9:H9"/>
    <mergeCell ref="G10:H10"/>
    <mergeCell ref="G11:H11"/>
    <mergeCell ref="E21:E22"/>
    <mergeCell ref="G4:H4"/>
    <mergeCell ref="G5:H5"/>
    <mergeCell ref="G1:H1"/>
    <mergeCell ref="G8:H8"/>
    <mergeCell ref="G2:H2"/>
    <mergeCell ref="G3:H3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2023-02-17T07:02:20Z</cp:lastPrinted>
  <dcterms:created xsi:type="dcterms:W3CDTF">2002-09-30T07:49:23Z</dcterms:created>
  <dcterms:modified xsi:type="dcterms:W3CDTF">2023-02-20T13:18:48Z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