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1" activeTab="1"/>
  </bookViews>
  <sheets>
    <sheet name="прил 1 (администр.)" sheetId="1" state="hidden" r:id="rId1"/>
    <sheet name="прил 2 (доходы)" sheetId="2" r:id="rId2"/>
    <sheet name="прил 3 (поступл)" sheetId="3" r:id="rId3"/>
    <sheet name="прил 4 (Рз,ПР)" sheetId="4" r:id="rId4"/>
    <sheet name="прил 5 (ЦСР,ВР)" sheetId="5" r:id="rId5"/>
    <sheet name="прил 6 (ведомст.)" sheetId="6" r:id="rId6"/>
    <sheet name="прил.7(источники)" sheetId="7" r:id="rId7"/>
    <sheet name="прил.8 (межб.трансф.)" sheetId="8" state="hidden" r:id="rId8"/>
    <sheet name="прил.9 (мун.заим.)" sheetId="9" state="hidden" r:id="rId9"/>
    <sheet name="прил.10(гарантии)" sheetId="10" state="hidden" r:id="rId10"/>
    <sheet name="Лист1" sheetId="11" r:id="rId11"/>
  </sheets>
  <definedNames>
    <definedName name="Z_168CADD9_CFDC_4445_BFE6_DAD4B9423C72_.wvu.FilterData" localSheetId="4" hidden="1">'прил 5 (ЦСР,ВР)'!$C$16:$E$182</definedName>
    <definedName name="Z_168CADD9_CFDC_4445_BFE6_DAD4B9423C72_.wvu.FilterData" localSheetId="5" hidden="1">'прил 6 (ведомст.)'!$C$17:$H$229</definedName>
    <definedName name="Z_1F25B6A1_C9F7_11D8_A2FD_006098EF8B30_.wvu.FilterData" localSheetId="4" hidden="1">'прил 5 (ЦСР,ВР)'!$C$16:$E$182</definedName>
    <definedName name="Z_1F25B6A1_C9F7_11D8_A2FD_006098EF8B30_.wvu.FilterData" localSheetId="5" hidden="1">'прил 6 (ведомст.)'!$C$17:$H$229</definedName>
    <definedName name="Z_29D950F2_21ED_48E6_BFC6_87DD89E0125A_.wvu.FilterData" localSheetId="4" hidden="1">'прил 5 (ЦСР,ВР)'!$C$16:$E$182</definedName>
    <definedName name="Z_29D950F2_21ED_48E6_BFC6_87DD89E0125A_.wvu.FilterData" localSheetId="5" hidden="1">'прил 6 (ведомст.)'!$C$17:$H$229</definedName>
    <definedName name="Z_2CA7FCD5_27A5_4474_9D49_7A7E23BD2FF9_.wvu.FilterData" localSheetId="4" hidden="1">'прил 5 (ЦСР,ВР)'!$C$16:$E$182</definedName>
    <definedName name="Z_2CA7FCD5_27A5_4474_9D49_7A7E23BD2FF9_.wvu.FilterData" localSheetId="5" hidden="1">'прил 6 (ведомст.)'!$C$17:$H$229</definedName>
    <definedName name="Z_48E28AC5_4E0A_4FBA_AE6D_340F9E8D4B3C_.wvu.FilterData" localSheetId="4" hidden="1">'прил 5 (ЦСР,ВР)'!$C$16:$E$182</definedName>
    <definedName name="Z_48E28AC5_4E0A_4FBA_AE6D_340F9E8D4B3C_.wvu.FilterData" localSheetId="5" hidden="1">'прил 6 (ведомст.)'!$C$17:$H$229</definedName>
    <definedName name="Z_6398E0F2_3205_40F4_BF0A_C9F4D0DA9A75_.wvu.FilterData" localSheetId="4" hidden="1">'прил 5 (ЦСР,ВР)'!$C$16:$E$182</definedName>
    <definedName name="Z_6398E0F2_3205_40F4_BF0A_C9F4D0DA9A75_.wvu.FilterData" localSheetId="5" hidden="1">'прил 6 (ведомст.)'!$C$17:$H$229</definedName>
    <definedName name="Z_64DF1B77_0EDD_4B56_A91C_5E003BE599EF_.wvu.FilterData" localSheetId="4" hidden="1">'прил 5 (ЦСР,ВР)'!$C$16:$E$182</definedName>
    <definedName name="Z_64DF1B77_0EDD_4B56_A91C_5E003BE599EF_.wvu.FilterData" localSheetId="5" hidden="1">'прил 6 (ведомст.)'!$C$17:$H$229</definedName>
    <definedName name="Z_6786C020_BCF1_463A_B3E9_7DE69D46EAB3_.wvu.FilterData" localSheetId="4" hidden="1">'прил 5 (ЦСР,ВР)'!$C$16:$E$182</definedName>
    <definedName name="Z_6786C020_BCF1_463A_B3E9_7DE69D46EAB3_.wvu.FilterData" localSheetId="5" hidden="1">'прил 6 (ведомст.)'!$C$17:$H$229</definedName>
    <definedName name="Z_8E2E7D81_C767_11D8_A2FD_006098EF8B30_.wvu.FilterData" localSheetId="4" hidden="1">'прил 5 (ЦСР,ВР)'!$C$16:$E$182</definedName>
    <definedName name="Z_8E2E7D81_C767_11D8_A2FD_006098EF8B30_.wvu.FilterData" localSheetId="5" hidden="1">'прил 6 (ведомст.)'!$C$17:$H$229</definedName>
    <definedName name="Z_97D0CDFA_8A34_4B3C_BA32_D4F0E3218B75_.wvu.FilterData" localSheetId="4" hidden="1">'прил 5 (ЦСР,ВР)'!$C$16:$E$182</definedName>
    <definedName name="Z_97D0CDFA_8A34_4B3C_BA32_D4F0E3218B75_.wvu.FilterData" localSheetId="5" hidden="1">'прил 6 (ведомст.)'!$C$17:$H$229</definedName>
    <definedName name="Z_B246FE0E_E986_4211_B02A_04E4565C0FED_.wvu.Cols" localSheetId="4" hidden="1">'прил 5 (ЦСР,ВР)'!$A:$A,'прил 5 (ЦСР,ВР)'!#REF!</definedName>
    <definedName name="Z_B246FE0E_E986_4211_B02A_04E4565C0FED_.wvu.Cols" localSheetId="5" hidden="1">'прил 6 (ведомст.)'!$A:$A,'прил 6 (ведомст.)'!$D:$D</definedName>
    <definedName name="Z_B246FE0E_E986_4211_B02A_04E4565C0FED_.wvu.FilterData" localSheetId="4" hidden="1">'прил 5 (ЦСР,ВР)'!$C$16:$E$182</definedName>
    <definedName name="Z_B246FE0E_E986_4211_B02A_04E4565C0FED_.wvu.FilterData" localSheetId="5" hidden="1">'прил 6 (ведомст.)'!$C$17:$H$229</definedName>
    <definedName name="Z_B246FE0E_E986_4211_B02A_04E4565C0FED_.wvu.PrintArea" localSheetId="4" hidden="1">'прил 5 (ЦСР,ВР)'!$C$5:$E$182</definedName>
    <definedName name="Z_B246FE0E_E986_4211_B02A_04E4565C0FED_.wvu.PrintArea" localSheetId="5" hidden="1">'прил 6 (ведомст.)'!$C$6:$H$229</definedName>
    <definedName name="Z_B246FE0E_E986_4211_B02A_04E4565C0FED_.wvu.PrintTitles" localSheetId="4" hidden="1">'прил 5 (ЦСР,ВР)'!$15:$15</definedName>
    <definedName name="Z_B246FE0E_E986_4211_B02A_04E4565C0FED_.wvu.PrintTitles" localSheetId="5" hidden="1">'прил 6 (ведомст.)'!$16:$16</definedName>
    <definedName name="Z_C54CDF8B_FA5C_4A02_B343_3FEFD9721392_.wvu.FilterData" localSheetId="4" hidden="1">'прил 5 (ЦСР,ВР)'!$C$16:$E$182</definedName>
    <definedName name="Z_C54CDF8B_FA5C_4A02_B343_3FEFD9721392_.wvu.FilterData" localSheetId="5" hidden="1">'прил 6 (ведомст.)'!$C$17:$H$229</definedName>
    <definedName name="Z_D7174C22_B878_4584_A218_37ED88979064_.wvu.FilterData" localSheetId="4" hidden="1">'прил 5 (ЦСР,ВР)'!$C$16:$E$182</definedName>
    <definedName name="Z_D7174C22_B878_4584_A218_37ED88979064_.wvu.FilterData" localSheetId="5" hidden="1">'прил 6 (ведомст.)'!$C$17:$H$229</definedName>
    <definedName name="Z_DD7538FB_7299_4DEE_90D5_2739132A1616_.wvu.FilterData" localSheetId="4" hidden="1">'прил 5 (ЦСР,ВР)'!$C$16:$E$182</definedName>
    <definedName name="Z_DD7538FB_7299_4DEE_90D5_2739132A1616_.wvu.FilterData" localSheetId="5" hidden="1">'прил 6 (ведомст.)'!$C$17:$H$229</definedName>
    <definedName name="Z_E4B436A8_4A5B_422F_8C0E_9267F763D19D_.wvu.FilterData" localSheetId="4" hidden="1">'прил 5 (ЦСР,ВР)'!$C$16:$E$182</definedName>
    <definedName name="Z_E4B436A8_4A5B_422F_8C0E_9267F763D19D_.wvu.FilterData" localSheetId="5" hidden="1">'прил 6 (ведомст.)'!$C$17:$H$229</definedName>
    <definedName name="Z_E6BB4361_1D58_11D9_A2FD_006098EF8B30_.wvu.FilterData" localSheetId="4" hidden="1">'прил 5 (ЦСР,ВР)'!$C$16:$E$182</definedName>
    <definedName name="Z_E6BB4361_1D58_11D9_A2FD_006098EF8B30_.wvu.FilterData" localSheetId="5" hidden="1">'прил 6 (ведомст.)'!$C$17:$H$229</definedName>
    <definedName name="Z_EF486DA3_1DF3_11D9_A2FD_006098EF8B30_.wvu.FilterData" localSheetId="4" hidden="1">'прил 5 (ЦСР,ВР)'!$C$16:$E$182</definedName>
    <definedName name="Z_EF486DA3_1DF3_11D9_A2FD_006098EF8B30_.wvu.FilterData" localSheetId="5" hidden="1">'прил 6 (ведомст.)'!$C$17:$H$229</definedName>
    <definedName name="Z_EF486DA8_1DF3_11D9_A2FD_006098EF8B30_.wvu.FilterData" localSheetId="4" hidden="1">'прил 5 (ЦСР,ВР)'!$C$16:$E$182</definedName>
    <definedName name="Z_EF486DA8_1DF3_11D9_A2FD_006098EF8B30_.wvu.FilterData" localSheetId="5" hidden="1">'прил 6 (ведомст.)'!$C$17:$H$229</definedName>
    <definedName name="Z_EF486DAA_1DF3_11D9_A2FD_006098EF8B30_.wvu.FilterData" localSheetId="4" hidden="1">'прил 5 (ЦСР,ВР)'!$C$16:$E$182</definedName>
    <definedName name="Z_EF486DAA_1DF3_11D9_A2FD_006098EF8B30_.wvu.FilterData" localSheetId="5" hidden="1">'прил 6 (ведомст.)'!$C$17:$H$229</definedName>
    <definedName name="Z_EF486DAC_1DF3_11D9_A2FD_006098EF8B30_.wvu.FilterData" localSheetId="4" hidden="1">'прил 5 (ЦСР,ВР)'!$C$16:$E$182</definedName>
    <definedName name="Z_EF486DAC_1DF3_11D9_A2FD_006098EF8B30_.wvu.FilterData" localSheetId="5" hidden="1">'прил 6 (ведомст.)'!$C$17:$H$229</definedName>
    <definedName name="Z_EF5A4981_C8E4_11D8_A2FC_006098EF8BA8_.wvu.Cols" localSheetId="4" hidden="1">'прил 5 (ЦСР,ВР)'!$A:$A,'прил 5 (ЦСР,ВР)'!#REF!,'прил 5 (ЦСР,ВР)'!#REF!</definedName>
    <definedName name="Z_EF5A4981_C8E4_11D8_A2FC_006098EF8BA8_.wvu.Cols" localSheetId="5" hidden="1">'прил 6 (ведомст.)'!$A:$A,'прил 6 (ведомст.)'!$D:$D,'прил 6 (ведомст.)'!#REF!</definedName>
    <definedName name="Z_EF5A4981_C8E4_11D8_A2FC_006098EF8BA8_.wvu.FilterData" localSheetId="4" hidden="1">'прил 5 (ЦСР,ВР)'!$C$16:$E$182</definedName>
    <definedName name="Z_EF5A4981_C8E4_11D8_A2FC_006098EF8BA8_.wvu.FilterData" localSheetId="5" hidden="1">'прил 6 (ведомст.)'!$C$17:$H$229</definedName>
    <definedName name="Z_EF5A4981_C8E4_11D8_A2FC_006098EF8BA8_.wvu.PrintArea" localSheetId="4" hidden="1">'прил 5 (ЦСР,ВР)'!$C$5:$E$182</definedName>
    <definedName name="Z_EF5A4981_C8E4_11D8_A2FC_006098EF8BA8_.wvu.PrintArea" localSheetId="5" hidden="1">'прил 6 (ведомст.)'!$C$6:$H$229</definedName>
    <definedName name="Z_EF5A4981_C8E4_11D8_A2FC_006098EF8BA8_.wvu.PrintTitles" localSheetId="4" hidden="1">'прил 5 (ЦСР,ВР)'!$15:$15</definedName>
    <definedName name="Z_EF5A4981_C8E4_11D8_A2FC_006098EF8BA8_.wvu.PrintTitles" localSheetId="5" hidden="1">'прил 6 (ведомст.)'!$16:$16</definedName>
    <definedName name="_xlnm.Print_Titles" localSheetId="1">'прил 2 (доходы)'!$17:$18</definedName>
    <definedName name="_xlnm.Print_Titles" localSheetId="2">'прил 3 (поступл)'!$28:$29</definedName>
    <definedName name="_xlnm.Print_Titles" localSheetId="3">'прил 4 (Рз,ПР)'!$17:$18</definedName>
    <definedName name="_xlnm.Print_Titles" localSheetId="4">'прил 5 (ЦСР,ВР)'!$15:$16</definedName>
    <definedName name="_xlnm.Print_Titles" localSheetId="5">'прил 6 (ведомст.)'!$16:$17</definedName>
    <definedName name="_xlnm.Print_Area" localSheetId="0">'прил 1 (администр.)'!$A$1:$C$113</definedName>
    <definedName name="_xlnm.Print_Area" localSheetId="1">'прил 2 (доходы)'!$A$1:$C$43</definedName>
    <definedName name="_xlnm.Print_Area" localSheetId="2">'прил 3 (поступл)'!$A$1:$C$61</definedName>
    <definedName name="_xlnm.Print_Area" localSheetId="3">'прил 4 (Рз,ПР)'!$A$1:$E$52</definedName>
    <definedName name="_xlnm.Print_Area" localSheetId="4">'прил 5 (ЦСР,ВР)'!$A$1:$G$188</definedName>
    <definedName name="_xlnm.Print_Area" localSheetId="5">'прил 6 (ведомст.)'!$A$1:$J$250</definedName>
    <definedName name="_xlnm.Print_Area" localSheetId="9">'прил.10(гарантии)'!$A$1:$I$42</definedName>
    <definedName name="_xlnm.Print_Area" localSheetId="6">'прил.7(источники)'!$A$1:$C$52</definedName>
    <definedName name="_xlnm.Print_Area" localSheetId="7">'прил.8 (межб.трансф.)'!$B$1:$C$42</definedName>
    <definedName name="_xlnm.Print_Area" localSheetId="8">'прил.9 (мун.заим.)'!$A$1:$C$45</definedName>
  </definedNames>
  <calcPr fullCalcOnLoad="1"/>
</workbook>
</file>

<file path=xl/sharedStrings.xml><?xml version="1.0" encoding="utf-8"?>
<sst xmlns="http://schemas.openxmlformats.org/spreadsheetml/2006/main" count="2102" uniqueCount="699">
  <si>
    <t>600 05 00</t>
  </si>
  <si>
    <t xml:space="preserve">Куринского сельского поселения  </t>
  </si>
  <si>
    <t xml:space="preserve">Приложение № 6 к решению Совета </t>
  </si>
  <si>
    <t>795 07 12</t>
  </si>
  <si>
    <t>Долгосрочная целевая программа "Кадровое обеспечение сферы культуры и искусства Краснодарского края"</t>
  </si>
  <si>
    <t>522 38 04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</si>
  <si>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</si>
  <si>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</si>
  <si>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</si>
  <si>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</si>
  <si>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</si>
  <si>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</si>
  <si>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</si>
  <si>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Молодежная политика и оздоровление детей</t>
  </si>
  <si>
    <t>Ведомственная целевая программа "Культура Куринского сельского поселения" на 2013 год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</si>
  <si>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</si>
  <si>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</si>
  <si>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52 0 0000</t>
  </si>
  <si>
    <t>Обеспечение деятельности администрации муниципального образования</t>
  </si>
  <si>
    <t>52 1 0000</t>
  </si>
  <si>
    <t>Обеспечение функционирования администрации муниципального образования</t>
  </si>
  <si>
    <t>52 6 0000</t>
  </si>
  <si>
    <t>Осуществление внешнего муниципального финансового контроля</t>
  </si>
  <si>
    <t>Обеспечение проведения выборов и референдумов</t>
  </si>
  <si>
    <t>53 0 0000</t>
  </si>
  <si>
    <t>Проведение выборов и референдумов</t>
  </si>
  <si>
    <t xml:space="preserve">Проведение выборов в представительный орган муниципального образования 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</si>
  <si>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</si>
  <si>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</si>
  <si>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</si>
  <si>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</si>
  <si>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</si>
  <si>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</si>
  <si>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</si>
  <si>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Поддержка коммунального хозяйства</t>
  </si>
  <si>
    <t>73 0 0000</t>
  </si>
  <si>
    <t>Развитие культуры</t>
  </si>
  <si>
    <t>Организация библиотечного обслуживания населения, комплектование библиотечных фондов библиотек поселения</t>
  </si>
  <si>
    <t>440 02 00</t>
  </si>
  <si>
    <t>73 3 0059</t>
  </si>
  <si>
    <t>73 6 0000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</si>
  <si>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</si>
  <si>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</si>
  <si>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</si>
  <si>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</si>
  <si>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</si>
  <si>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</si>
  <si>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</si>
  <si>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</si>
  <si>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</si>
  <si>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73 2 6103</t>
  </si>
  <si>
    <t>6103</t>
  </si>
  <si>
    <t>Стимулирование работников муниципальных учреждений в сфере культуры и искусства</t>
  </si>
  <si>
    <t>73 2 6603</t>
  </si>
  <si>
    <t>6603</t>
  </si>
  <si>
    <t>73 3 6103</t>
  </si>
  <si>
    <t>73 3 6603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</si>
  <si>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</si>
  <si>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</si>
  <si>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</si>
  <si>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</si>
  <si>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</si>
  <si>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Мероприятия в области развития культуры</t>
  </si>
  <si>
    <t xml:space="preserve">                                Приложение № 1 к решению Совета  </t>
  </si>
  <si>
    <t xml:space="preserve"> Апшеронского района </t>
  </si>
  <si>
    <t xml:space="preserve">от                                               №        </t>
  </si>
  <si>
    <t>Код бюджетной классификации Российской Федерации</t>
  </si>
  <si>
    <t>главного администратора доходов и источников финансирования дефицита бюджета поселения</t>
  </si>
  <si>
    <t>доходов и источников финансирования дефицита бюджета поселения</t>
  </si>
  <si>
    <t xml:space="preserve">1 08 04020 01 0000 110  </t>
  </si>
  <si>
    <t xml:space="preserve">  1 11 01050 10 0000 120</t>
  </si>
  <si>
    <t xml:space="preserve">  1 11 02033 10 0000 120</t>
  </si>
  <si>
    <t xml:space="preserve">  1 11 02085 10 0000 120</t>
  </si>
  <si>
    <t>1 11 05013 10 0021 120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</si>
  <si>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</si>
  <si>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1 11 05013 10 0022 120</t>
  </si>
  <si>
    <t>Доходы, получаемые  в виде арендной платы  за земли городских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</si>
  <si>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1 11 05013 10 0023 120</t>
  </si>
  <si>
    <t>Доходы, получаемые  в виде арендной платы  за земли сельских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</si>
  <si>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1 11 05013 10 0024 120</t>
  </si>
  <si>
    <t>Доходы, получаемые  в виде арендной платы  за земли промышленности, энергетики, транспорта, связи и земли иного специального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</si>
  <si>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1 11 05013 10 0025 120</t>
  </si>
  <si>
    <t>Доходы, получаемые  в виде арендной платы  за земли особо охраняемых территорий,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</si>
  <si>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1 11 07015 10 0000 120</t>
  </si>
  <si>
    <t xml:space="preserve">  1 11 08050 10 0000 120</t>
  </si>
  <si>
    <r>
      <t xml:space="preserve">  </t>
    </r>
    <r>
      <rPr>
        <sz val="14"/>
        <rFont val="Times New Roman"/>
        <family val="1"/>
      </rPr>
      <t xml:space="preserve">1 11 09000 00 0000 120  </t>
    </r>
  </si>
  <si>
    <t>Прочие доходы от использования имущества и прав, находящихся в государственной и муниципальной собственности (за исключением   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</si>
  <si>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1 13 01540 10 0000 130</t>
  </si>
  <si>
    <t>1 13 01995 10 0000 130</t>
  </si>
  <si>
    <t>1 13 02065 10 0000 130</t>
  </si>
  <si>
    <t>1 13 02995 10 0000 130</t>
  </si>
  <si>
    <t xml:space="preserve"> 1 14 01050 10 0000 410</t>
  </si>
  <si>
    <t xml:space="preserve">1 14 02052 10 0000 410  </t>
  </si>
  <si>
    <r>
      <t xml:space="preserve">  </t>
    </r>
    <r>
      <rPr>
        <sz val="14"/>
        <rFont val="Times New Roman"/>
        <family val="1"/>
      </rPr>
      <t xml:space="preserve">1 14 02052 10 0000 440  </t>
    </r>
  </si>
  <si>
    <t>1 14 02053 10 0000 410</t>
  </si>
  <si>
    <t>1 14 02053 10 0000 440</t>
  </si>
  <si>
    <t xml:space="preserve">  1 14 03050 10 0000 410</t>
  </si>
  <si>
    <t xml:space="preserve">  1 14 03050 10 0000 440</t>
  </si>
  <si>
    <t xml:space="preserve">  1 14 04050 10 0000 420</t>
  </si>
  <si>
    <t xml:space="preserve"> 1 14 06013 10 0000 430</t>
  </si>
  <si>
    <t xml:space="preserve">    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</si>
  <si>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      Приложение № 9 к решению Совета </t>
  </si>
  <si>
    <t xml:space="preserve">            Приложение № 10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</si>
  <si>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</si>
  <si>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</si>
  <si>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</si>
  <si>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</si>
  <si>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</si>
  <si>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</si>
  <si>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</si>
  <si>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"Экономичекое развитие муниципального образования"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</si>
  <si>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</si>
  <si>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</si>
  <si>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</si>
  <si>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</si>
  <si>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</si>
  <si>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</si>
  <si>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</si>
  <si>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</si>
  <si>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</si>
  <si>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</si>
  <si>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</si>
  <si>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</si>
  <si>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</si>
  <si>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1 16 32000 10 0000 140</t>
  </si>
  <si>
    <t xml:space="preserve">  1 16 33050 10 0000 140</t>
  </si>
  <si>
    <t xml:space="preserve">Денежные 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 </t>
  </si>
  <si>
    <t xml:space="preserve">  1 16 90050 10 0000 140</t>
  </si>
  <si>
    <t>1 17 02020 10 0000 180</t>
  </si>
  <si>
    <t>1 17 01050 10 0000 180</t>
  </si>
  <si>
    <t>Невыясненные поступления, зачисляемые в бюджеты поселений</t>
  </si>
  <si>
    <t xml:space="preserve">  1 17 05050 10 0000 180</t>
  </si>
  <si>
    <t>2 19 05000 10 0000 151</t>
  </si>
  <si>
    <t>2 02 01001 10 0000 151</t>
  </si>
  <si>
    <t>2 02 01003 10 0000 151</t>
  </si>
  <si>
    <t>2 02 02068 10 0000 151</t>
  </si>
  <si>
    <t xml:space="preserve">Субсидии бюджетам поселений на комплектование книжных фондов библиотек муниципальных образований </t>
  </si>
  <si>
    <t>2 02 02999 10 0000 151</t>
  </si>
  <si>
    <t>2 02 03015 10 0000 151</t>
  </si>
  <si>
    <t>2 02 03024 10 0000 151</t>
  </si>
  <si>
    <t>2 02 04999 10 0000 151</t>
  </si>
  <si>
    <t>2 18 05010 10 0000 151</t>
  </si>
  <si>
    <t xml:space="preserve"> 01 00 0000 00 0000 000</t>
  </si>
  <si>
    <t>Министерство финансов Краснодарского края</t>
  </si>
  <si>
    <t>Департамент финансово-бюджетного надзора Краснодарского края</t>
  </si>
  <si>
    <t>Министерство экономики Краснодарского края</t>
  </si>
  <si>
    <t>Департамент имущественных отношений Краснодарского края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</si>
  <si>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</si>
  <si>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</si>
  <si>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</si>
  <si>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</si>
  <si>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</si>
  <si>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</si>
  <si>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</si>
  <si>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111 05035 10 0000 120</t>
  </si>
  <si>
    <t>1 14 06000 00 0000 430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</si>
  <si>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</si>
  <si>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</si>
  <si>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</si>
  <si>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</si>
  <si>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</si>
  <si>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2 02 03000 00 0000 151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</si>
  <si>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</si>
  <si>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</si>
  <si>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</si>
  <si>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Глава  Куринского</t>
  </si>
  <si>
    <t xml:space="preserve">сельского поселения </t>
  </si>
  <si>
    <t xml:space="preserve">Апшеронского района                                                                       </t>
  </si>
  <si>
    <t xml:space="preserve">Дотации  бюджетам субъектов Российской Федерации и муниципальных образований </t>
  </si>
  <si>
    <t>2 02 01001 00 0000 151</t>
  </si>
  <si>
    <t>Дотации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</si>
  <si>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</si>
  <si>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</si>
  <si>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</si>
  <si>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из них: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</si>
  <si>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</si>
  <si>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</si>
  <si>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 xml:space="preserve"> ЦСР</t>
  </si>
  <si>
    <t>ВР</t>
  </si>
  <si>
    <t>73 3 1047</t>
  </si>
  <si>
    <t>80 4 0000</t>
  </si>
  <si>
    <t>Реализация мероприятий ведомственной целевой программы</t>
  </si>
  <si>
    <t>80 4 1006</t>
  </si>
  <si>
    <t>73 6 1044</t>
  </si>
  <si>
    <t>52 1 2002</t>
  </si>
  <si>
    <t>53 0 1004</t>
  </si>
  <si>
    <t>Реализация ведомственных целевых программ, не отнесенных к определенным видам деятельности</t>
  </si>
  <si>
    <t>99 0 1038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</si>
  <si>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</si>
  <si>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</si>
  <si>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</si>
  <si>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</si>
  <si>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</si>
  <si>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</si>
  <si>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</si>
  <si>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</si>
  <si>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</si>
  <si>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</si>
  <si>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</si>
  <si>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</si>
  <si>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</si>
  <si>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</si>
  <si>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</si>
  <si>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</si>
  <si>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</si>
  <si>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</si>
  <si>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</si>
  <si>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</si>
  <si>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</si>
  <si>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</si>
  <si>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</si>
  <si>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</si>
  <si>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</si>
  <si>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</si>
  <si>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</si>
  <si>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бюджетные кредиты, привлеченные из краевого бюджета</t>
  </si>
  <si>
    <t>погашение основной суммы долга по бюджетным кредитам, полученным из краевого бюджета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</si>
  <si>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</si>
  <si>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</si>
  <si>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</si>
  <si>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Категории (наименова-ние) принципалов</t>
  </si>
  <si>
    <t>Общий объем гарантий,  тыс.руб-лей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</si>
  <si>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</si>
  <si>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</si>
  <si>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</si>
  <si>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</si>
  <si>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</si>
  <si>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Итого:</t>
  </si>
  <si>
    <t xml:space="preserve">          Объем, тыс.рублей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</si>
  <si>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</si>
  <si>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</si>
  <si>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</si>
  <si>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</si>
  <si>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</si>
  <si>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</si>
  <si>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</si>
  <si>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</si>
  <si>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</si>
  <si>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  1 11 05035 10 0000 120</t>
  </si>
  <si>
    <t xml:space="preserve"> 2 07 05000 10 0000 180</t>
  </si>
  <si>
    <t>Бюджетные ассигнования на исполнение муниципальных гарантий  Куринского сельского поселения Апшеронского района по возможным гарантийным случаям</t>
  </si>
  <si>
    <t xml:space="preserve">  1 11 05025 10 0000 120</t>
  </si>
  <si>
    <t xml:space="preserve">  1 11 05027 10 0000 120</t>
  </si>
  <si>
    <r>
      <t xml:space="preserve">  </t>
    </r>
    <r>
      <rPr>
        <sz val="14"/>
        <rFont val="Times New Roman"/>
        <family val="1"/>
      </rPr>
      <t xml:space="preserve">1 11 09045 10 0000 120  </t>
    </r>
  </si>
  <si>
    <t xml:space="preserve">1 14 02050 10 0000 410  </t>
  </si>
  <si>
    <t xml:space="preserve">  1 14 02050 10 0000 440  </t>
  </si>
  <si>
    <t>Источники внутреннего финансирования дефицитов бюджетов</t>
  </si>
  <si>
    <t>Дотации  бюджетам субъектов Российской Федерации и муниципальных образований*</t>
  </si>
  <si>
    <t>Субвенции  бюджетам субъектов Российской Федерации и муниципальных образований*</t>
  </si>
  <si>
    <t>Рз</t>
  </si>
  <si>
    <t>00</t>
  </si>
  <si>
    <t xml:space="preserve">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</si>
  <si>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</si>
  <si>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Апшеронского района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</si>
  <si>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</si>
  <si>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</si>
  <si>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</si>
  <si>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</si>
  <si>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Приложение № 5 к решению Совета 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</si>
  <si>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</si>
  <si>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</si>
  <si>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</si>
  <si>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</si>
  <si>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</si>
  <si>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</si>
  <si>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</si>
  <si>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</si>
  <si>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</si>
  <si>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</si>
  <si>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</si>
  <si>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                                                                         Приложение № 7 к решению Совета </t>
  </si>
  <si>
    <t xml:space="preserve"> 2 08 05000 10 0000 180</t>
  </si>
  <si>
    <t xml:space="preserve"> 01 05 02 01 10 0000 510</t>
  </si>
  <si>
    <t xml:space="preserve"> 01 05 02 01 10 0000 610</t>
  </si>
  <si>
    <t xml:space="preserve">                                            Приложение № 1 к решению Совета  </t>
  </si>
  <si>
    <t xml:space="preserve">                                            Куринского сельского поселения</t>
  </si>
  <si>
    <t xml:space="preserve">                                            Апшеронского района </t>
  </si>
  <si>
    <t xml:space="preserve">                                                                                                                                 Приложение № 3 к решению Совета  </t>
  </si>
  <si>
    <t xml:space="preserve">                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</si>
  <si>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               Куринского сельского поселения  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</si>
  <si>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</si>
  <si>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</si>
  <si>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</si>
  <si>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</si>
  <si>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</si>
  <si>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Наименование межбюджетных трансфертов</t>
  </si>
  <si>
    <t>Иные межбюджетные трансферты бюджету муниципального образования Апшеронский район,</t>
  </si>
  <si>
    <t>комплектование библиотечного фонда</t>
  </si>
  <si>
    <t>Управление имущественных отношений Апшеронского района</t>
  </si>
  <si>
    <t>1 11 05013 10 0000 120</t>
  </si>
  <si>
    <t>1 14 06013 10 0000 430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</si>
  <si>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</si>
  <si>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</si>
  <si>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 xml:space="preserve">За счет расходов   бюджета  поселения 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</si>
  <si>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</si>
  <si>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</si>
  <si>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Совет Куринского сельского поселения</t>
  </si>
  <si>
    <t>991</t>
  </si>
  <si>
    <t>Обеспечение деятельности Совета муниципального образования</t>
  </si>
  <si>
    <t>Совет муниципального образования</t>
  </si>
  <si>
    <t>Куринское сельское поселение Апшеронского района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</si>
  <si>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</si>
  <si>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</si>
  <si>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</si>
  <si>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</si>
  <si>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</si>
  <si>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</si>
  <si>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</si>
  <si>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</si>
  <si>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03 5 0000</t>
  </si>
  <si>
    <t>Библиотечное обслуживание населения</t>
  </si>
  <si>
    <t>03 5 0059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</si>
  <si>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</si>
  <si>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</si>
  <si>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 xml:space="preserve">            Куринского сельского поселения  </t>
  </si>
  <si>
    <t xml:space="preserve">            Апшеронского района</t>
  </si>
  <si>
    <t xml:space="preserve">            от                                               №      </t>
  </si>
  <si>
    <t>осуществление внешнего муниципального финансового контроля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</si>
  <si>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</si>
  <si>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</si>
  <si>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</si>
  <si>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1 11 05026 10 0000 120</t>
  </si>
  <si>
    <t>Министерство природных ресурсов Краснодарского края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</si>
  <si>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</si>
  <si>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</si>
  <si>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</si>
  <si>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</si>
  <si>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</si>
  <si>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</si>
  <si>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</si>
  <si>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</si>
  <si>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</si>
  <si>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</si>
  <si>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</si>
  <si>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</si>
  <si>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1 16 25085 10 0000 140</t>
  </si>
  <si>
    <t>1 16 25074 10 0000 140</t>
  </si>
  <si>
    <t xml:space="preserve">1 03 02230 01 0000 110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</si>
  <si>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</si>
  <si>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1 03 02240 01 0000 110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</si>
  <si>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</si>
  <si>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1 03 02250 01 0000 110  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</si>
  <si>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</si>
  <si>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1 03 02260 01 0000 110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</si>
  <si>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</si>
  <si>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Программа муниципальных заимствований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</si>
  <si>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</si>
  <si>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</si>
  <si>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</si>
  <si>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</si>
  <si>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от                                              №      </t>
  </si>
  <si>
    <t>Культура, кинематография</t>
  </si>
  <si>
    <t xml:space="preserve">002 04 00 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</si>
  <si>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</si>
  <si>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</si>
  <si>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</si>
  <si>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</si>
  <si>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</si>
  <si>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</si>
  <si>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</si>
  <si>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</si>
  <si>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</si>
  <si>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</si>
  <si>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</si>
  <si>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</si>
  <si>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</si>
  <si>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</si>
  <si>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</si>
  <si>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</si>
  <si>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</si>
  <si>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</si>
  <si>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</si>
  <si>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</si>
  <si>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</si>
  <si>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442 00 00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</si>
  <si>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</si>
  <si>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</si>
  <si>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</si>
  <si>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</si>
  <si>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</si>
  <si>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</si>
  <si>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</si>
  <si>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</si>
  <si>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</si>
  <si>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</si>
  <si>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</si>
  <si>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</si>
  <si>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</si>
  <si>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</si>
  <si>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</si>
  <si>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</si>
  <si>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442 99 00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</si>
  <si>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</si>
  <si>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</si>
  <si>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</si>
  <si>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</si>
  <si>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</si>
  <si>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</si>
  <si>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</si>
  <si>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002 00 00 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</si>
  <si>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</si>
  <si>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</si>
  <si>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</si>
  <si>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</si>
  <si>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</si>
  <si>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</si>
  <si>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</si>
  <si>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</si>
  <si>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</si>
  <si>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</si>
  <si>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</si>
  <si>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</si>
  <si>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</si>
  <si>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</si>
  <si>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</si>
  <si>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</si>
  <si>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</si>
  <si>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</si>
  <si>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</si>
  <si>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</si>
  <si>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</si>
  <si>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</si>
  <si>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</si>
  <si>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</si>
  <si>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</si>
  <si>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</si>
  <si>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</si>
  <si>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</si>
  <si>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</si>
  <si>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</si>
  <si>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</si>
  <si>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</si>
  <si>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</si>
  <si>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</si>
  <si>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</si>
  <si>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</si>
  <si>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</si>
  <si>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</si>
  <si>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Администрация Куринского сельского поселения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</si>
  <si>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</si>
  <si>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</si>
  <si>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</si>
  <si>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</si>
  <si>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</si>
  <si>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</si>
  <si>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</si>
  <si>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</si>
  <si>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</si>
  <si>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</si>
  <si>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</si>
  <si>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</si>
  <si>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795 07 04</t>
  </si>
  <si>
    <t>795 07 05</t>
  </si>
  <si>
    <t>795 07 07</t>
  </si>
  <si>
    <t>110</t>
  </si>
  <si>
    <t>Расходы на выплаты персоналу казенных учреждений</t>
  </si>
  <si>
    <t>795 07 10</t>
  </si>
  <si>
    <t>Куринского сельского поселения</t>
  </si>
  <si>
    <t>315 00 00</t>
  </si>
  <si>
    <t>315 02 00</t>
  </si>
  <si>
    <t>315 02 01</t>
  </si>
  <si>
    <t>795 07 11</t>
  </si>
  <si>
    <t>Коммунальное хозяйство</t>
  </si>
  <si>
    <t>2 07 05010 10 0000 180</t>
  </si>
  <si>
    <t>2 07 05030 10 0000 180</t>
  </si>
  <si>
    <t xml:space="preserve">  1 15 02050 10 0000 140</t>
  </si>
  <si>
    <t>Доходы    от    продажи    земельных    участков, находящихся в государственной и муниципальной собственности *</t>
  </si>
  <si>
    <t>Источники внутреннего финансирования дефицитов бюджетов, всего</t>
  </si>
  <si>
    <t xml:space="preserve">* В том числе по видам и подвидам доходов, входящим в соответствующий группировочный код бюджетной классификации, зачисляемым в  бюджет поселения в соответствии с законодательством Российской Федерации.  </t>
  </si>
  <si>
    <t>19 4 1115</t>
  </si>
  <si>
    <t>Мероприятия по развитию водо-, тепло-, электроснабжения</t>
  </si>
  <si>
    <t>Денежные взыскания (штрафы) за нарушение законода-тельства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</si>
  <si>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</si>
  <si>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</si>
  <si>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Денежные взыскания (штрафы) за нарушение лесного законодательства на лесных участках, находящихся в 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</si>
  <si>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</si>
  <si>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</si>
  <si>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</si>
  <si>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</si>
  <si>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</si>
  <si>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 xml:space="preserve">Доходы от размещения временно свободных средств бюджетов сельских поселений   </t>
  </si>
  <si>
    <t xml:space="preserve">Доходы от размещения сумм, аккумулируемых в ходе проведения  аукционов по продаже акций, находящихся в собственности сельских поселений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</si>
  <si>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</si>
  <si>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</si>
  <si>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</si>
  <si>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сельскими поселениями  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</si>
  <si>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</si>
  <si>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</si>
  <si>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</si>
  <si>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</si>
  <si>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</si>
  <si>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</si>
  <si>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</si>
  <si>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</si>
  <si>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</si>
  <si>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</si>
  <si>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</si>
  <si>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 распоряжения  и  реализации   конфискованного   и   иного имущества, обращенного в доходы сельских поселений (в части реализации  основных средств по указанному имуществу)</t>
  </si>
  <si>
    <t>Средства  от  распоряжения  и  реализации конфискованного и иного имущества,  обращенного  в  доходы сельских   поселений   (в   части   реализации материальных запасов по указанному имуществу)</t>
  </si>
  <si>
    <t>Доходы от продажи нематериальных активов, находящихся  в 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</si>
  <si>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</si>
  <si>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Платежи, взимаемые </t>
    </r>
    <r>
      <rPr>
        <sz val="14"/>
        <rFont val="Times New Roman"/>
        <family val="1"/>
      </rPr>
      <t>органами местного самоуправления (организациями) сельских</t>
    </r>
    <r>
      <rPr>
        <sz val="14"/>
        <color indexed="8"/>
        <rFont val="Times New Roman"/>
        <family val="1"/>
      </rPr>
      <t xml:space="preserve"> поселений за выполнение  определенных функций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</si>
  <si>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</si>
  <si>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Прочие поступления от денежных  взысканий  (штрафов)  и  иных   сумм в возмещение  ущерба,  зачисляемые  в   бюджеты сельских  поселений 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</si>
  <si>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</si>
  <si>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</si>
  <si>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</si>
  <si>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</si>
  <si>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</si>
  <si>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</si>
  <si>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                         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</si>
  <si>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</si>
  <si>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</si>
  <si>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</si>
  <si>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</si>
  <si>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</si>
  <si>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</si>
  <si>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</si>
  <si>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</si>
  <si>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 сельских поселений на исполнение государственных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</si>
  <si>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</si>
  <si>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исполнение государственных полномочий по образованию и организации деятельности административных комиссий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</si>
  <si>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</si>
  <si>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</si>
  <si>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2 02 02000 00 0000 151</t>
  </si>
  <si>
    <t>Субсидии бюджетам бюджетной системы Российской Федерации (межбюджетные субсидии)</t>
  </si>
  <si>
    <t>Субсидии бюджетам бюджетной системы Российской Федерации (межбюджетные субсидии)*</t>
  </si>
  <si>
    <t>2 02 02999 00 0000 151</t>
  </si>
  <si>
    <t>Прочие субсидии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</si>
  <si>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</t>
  </si>
  <si>
    <t xml:space="preserve">Субсидии на капитальный ремонт, ремонт автомобильных дорог общего пользования населенных пунктов 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</si>
  <si>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</si>
  <si>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</si>
  <si>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</si>
  <si>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</si>
  <si>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</si>
  <si>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 xml:space="preserve">                                                                                                      Приложение № 7 к решению Совета </t>
  </si>
  <si>
    <t xml:space="preserve">                                                                                                      от  20.05.2015 года   № 53       </t>
  </si>
  <si>
    <t xml:space="preserve">                                                  Приложение № 1 к решению Совета  </t>
  </si>
  <si>
    <t xml:space="preserve">                                                                                                                                 Приложение № 2 к решению Совета  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</si>
  <si>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</si>
  <si>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</si>
  <si>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</si>
  <si>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</si>
  <si>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</si>
  <si>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</si>
  <si>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</si>
  <si>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</si>
  <si>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</si>
  <si>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</si>
  <si>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</si>
  <si>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</si>
  <si>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</si>
  <si>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</si>
  <si>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</si>
  <si>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</si>
  <si>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</si>
  <si>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</si>
  <si>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</si>
  <si>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</si>
  <si>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</si>
  <si>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</si>
  <si>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</si>
  <si>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</si>
  <si>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</si>
  <si>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</si>
  <si>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</si>
  <si>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</si>
  <si>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</si>
  <si>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</si>
  <si>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</si>
  <si>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</si>
  <si>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</si>
  <si>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</si>
  <si>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Обеспечение организации и проведение физкультурных мероприятий и массовых спортивных мероприятий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</si>
  <si>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</si>
  <si>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</si>
  <si>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</si>
  <si>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</si>
  <si>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</si>
  <si>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</si>
  <si>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</si>
  <si>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</si>
  <si>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</si>
  <si>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</si>
  <si>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</si>
  <si>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</si>
  <si>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</si>
  <si>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</si>
  <si>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</si>
  <si>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</si>
  <si>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</si>
  <si>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</si>
  <si>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</si>
  <si>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</si>
  <si>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</si>
  <si>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</si>
  <si>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</si>
  <si>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17 1 11 00000</t>
  </si>
  <si>
    <t>17 1 11 20030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</si>
  <si>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</si>
  <si>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</si>
  <si>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</si>
  <si>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</si>
  <si>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</si>
  <si>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</si>
  <si>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</si>
  <si>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</si>
  <si>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</si>
  <si>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</si>
  <si>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</si>
  <si>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</si>
  <si>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</si>
  <si>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</si>
  <si>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</si>
  <si>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</si>
  <si>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</si>
  <si>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</si>
  <si>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</si>
  <si>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</si>
  <si>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</si>
  <si>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</si>
  <si>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</si>
  <si>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</si>
  <si>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 xml:space="preserve">                                            от                                 года   №        </t>
  </si>
  <si>
    <t xml:space="preserve">                                            от                                   года  №       </t>
  </si>
  <si>
    <t xml:space="preserve">                                                                                                      от                              года  №             </t>
  </si>
  <si>
    <t xml:space="preserve"> Куринского сельского поселения Апшеронского  района на 2016 год</t>
  </si>
  <si>
    <t xml:space="preserve"> Куринского сельского поселения Апшеронского района в 2016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</si>
  <si>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2016 году</t>
  </si>
  <si>
    <t>Ведомственная структура расходов бюджета Куринского сельского поселения Апшеронского района на 2016 год</t>
  </si>
  <si>
    <t>Безвозмездные поступления из краевого и районного бюджетов в 2016 году</t>
  </si>
  <si>
    <t>Объем поступлений доходов в  бюджет Куринского сельского поселения Апшеронского района по кодам видов (подвидов) доходов на 2016 год</t>
  </si>
  <si>
    <t>классификации расходов бюджета Куринского сельского поселения Апшеронского района на 2016 год</t>
  </si>
  <si>
    <t xml:space="preserve">Распределение бюджетных ассигнований 
по целевым статьям (муниципальным программам  и непрограммным направлениям деятельности), группам видов расходов классификации расходов бюджета Куринского сельского поселения Апшеронского района на 2016 год
</t>
  </si>
  <si>
    <t>бюджета Куринского сельского поселения Апшеронского района, перечень статей источников финансирования дефицита бюджета на 2016 год</t>
  </si>
  <si>
    <t>муниципального образования Апшеронский район в 2016 году</t>
  </si>
  <si>
    <t>Программа муниципальных гарантий  Куринского сельского поселения Апшеронского района в валюте Российской Федерации на 2016 год</t>
  </si>
  <si>
    <t>Распределение бюджетных ассигнований по разделам и подразделам</t>
  </si>
  <si>
    <t xml:space="preserve">Наименование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</si>
  <si>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</si>
  <si>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</si>
  <si>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</si>
  <si>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</si>
  <si>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Дотации бюджетам сельских поселений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</si>
  <si>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</si>
  <si>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</si>
  <si>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>Кредиты, полученные Куринским сельским поселением Апшеронского района от кредитных организаций, всего</t>
  </si>
  <si>
    <t>Бюджетные кредиты,  привлеченные в бюджет Куринского сельского поселения Апшеронского района  от других  бюджетов бюджетной системы Российской Федерации, всего</t>
  </si>
  <si>
    <t>Земельный налог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</si>
  <si>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</si>
  <si>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1 16 23051 10 0000 140</t>
  </si>
  <si>
    <t>Перечень  главных администраторов доходов бюджета Куринского сельского поселения Апшеронского района и закрепляемые за ними виды (подвиды) доходов бюджета Куринского сельского поселения Апшеронского района и перечень главных администраторов источников финансирования дефицита бюджета Куринского сельского поселения Апшеронского района</t>
  </si>
  <si>
    <t xml:space="preserve">Источники финансирования дефицита   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</si>
  <si>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</si>
  <si>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</si>
  <si>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</si>
  <si>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</si>
  <si>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</si>
  <si>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2 02 04000 00 0000 151</t>
  </si>
  <si>
    <t>2 02 04999 00 0000 151</t>
  </si>
  <si>
    <t>Иные межбюджетные трансферты</t>
  </si>
  <si>
    <t>Прочие межбюджетные трансферты, передаваемые бюджетам</t>
  </si>
  <si>
    <t xml:space="preserve">                                                  от 24 декабря 2015 года  № 84       </t>
  </si>
  <si>
    <t xml:space="preserve">                                                                                                                                 от 24 декабря 2015 года  № 84            </t>
  </si>
  <si>
    <t xml:space="preserve"> 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</si>
  <si>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 от 24 декабря 2015 года  № 84              </t>
  </si>
  <si>
    <t xml:space="preserve">              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</si>
  <si>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                                        от 24 декабря 2015 года  № 84              </t>
  </si>
  <si>
    <t xml:space="preserve">от 24 декабря 2015 года  № 84          </t>
  </si>
  <si>
    <t xml:space="preserve">                                                                                      от 24 декабря 2015 года  № 84              </t>
  </si>
  <si>
    <t xml:space="preserve">Приложение № 5 к решению Совета </t>
  </si>
  <si>
    <t xml:space="preserve">                                                                                      Приложение № 6 к решению Совета </t>
  </si>
  <si>
    <t>Другие вопросы в области жилищно-коммунального хазяйства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</si>
  <si>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</si>
  <si>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</si>
  <si>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Прочие межбюджетные трансферты на реализацию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</si>
  <si>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Прочие межбюджетные трансферты на реализацию полномочий органов местного самоуправления в сфере строительства, архитектуры и градостроительства</t>
  </si>
  <si>
    <t>Прочие межбюджетные трансферты на реализацию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</si>
  <si>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17 1 14 00000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</si>
  <si>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</si>
  <si>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</si>
  <si>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</si>
  <si>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</si>
  <si>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</si>
  <si>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</si>
  <si>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</si>
  <si>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</si>
  <si>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</si>
  <si>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</si>
  <si>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</si>
  <si>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Прочие межбюджетные трансферты на реализацию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</si>
  <si>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</si>
  <si>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 xml:space="preserve">                                                  от 21 января 2016 года  № 87       </t>
  </si>
  <si>
    <t xml:space="preserve">                                                                                                                                 от 21 января 2016 года  № 87     </t>
  </si>
  <si>
    <t xml:space="preserve">                                                                                       от 21 января 2016 года  № 87       </t>
  </si>
  <si>
    <t xml:space="preserve">                                                                                                                                от 21 января 2016 года  № 87       </t>
  </si>
  <si>
    <t xml:space="preserve">от 21 января 2016 года  № 87       </t>
  </si>
  <si>
    <t xml:space="preserve">                                                                                      от 21 января 2016 года  № 87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</si>
</sst>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00_ ;[Red]\-0.00000\ 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NewRomanPSMT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vertical="top"/>
      <protection/>
    </xf>
    <xf numFmtId="0" fontId="6" fillId="0" borderId="10" xfId="59" applyFont="1" applyFill="1" applyBorder="1" applyAlignment="1">
      <alignment horizontal="left" vertical="top" indent="3"/>
      <protection/>
    </xf>
    <xf numFmtId="0" fontId="7" fillId="0" borderId="10" xfId="59" applyFont="1" applyFill="1" applyBorder="1" applyAlignment="1">
      <alignment vertical="top" wrapText="1"/>
      <protection/>
    </xf>
    <xf numFmtId="0" fontId="6" fillId="0" borderId="10" xfId="59" applyFont="1" applyFill="1" applyBorder="1" applyAlignment="1">
      <alignment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0" fontId="7" fillId="0" borderId="10" xfId="59" applyFont="1" applyFill="1" applyBorder="1">
      <alignment/>
      <protection/>
    </xf>
    <xf numFmtId="172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68" fontId="6" fillId="0" borderId="10" xfId="59" applyNumberFormat="1" applyFont="1" applyFill="1" applyBorder="1" applyAlignment="1">
      <alignment horizontal="right" wrapText="1"/>
      <protection/>
    </xf>
    <xf numFmtId="168" fontId="7" fillId="0" borderId="10" xfId="59" applyNumberFormat="1" applyFont="1" applyFill="1" applyBorder="1" applyAlignment="1">
      <alignment horizontal="right" wrapText="1"/>
      <protection/>
    </xf>
    <xf numFmtId="168" fontId="6" fillId="0" borderId="10" xfId="59" applyNumberFormat="1" applyFont="1" applyFill="1" applyBorder="1" applyAlignment="1">
      <alignment horizontal="right" wrapText="1"/>
      <protection/>
    </xf>
    <xf numFmtId="172" fontId="6" fillId="0" borderId="0" xfId="0" applyNumberFormat="1" applyFont="1" applyFill="1" applyAlignment="1">
      <alignment horizontal="right"/>
    </xf>
    <xf numFmtId="172" fontId="6" fillId="0" borderId="0" xfId="57" applyNumberFormat="1" applyFont="1" applyFill="1" applyAlignment="1">
      <alignment horizontal="right"/>
      <protection/>
    </xf>
    <xf numFmtId="172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70" fontId="9" fillId="0" borderId="0" xfId="59" applyNumberFormat="1" applyFont="1" applyFill="1">
      <alignment/>
      <protection/>
    </xf>
    <xf numFmtId="168" fontId="7" fillId="0" borderId="10" xfId="59" applyNumberFormat="1" applyFont="1" applyFill="1" applyBorder="1" applyAlignment="1">
      <alignment horizontal="right" wrapText="1"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0" fontId="7" fillId="0" borderId="10" xfId="59" applyFont="1" applyFill="1" applyBorder="1" applyAlignment="1">
      <alignment vertical="top" wrapText="1"/>
      <protection/>
    </xf>
    <xf numFmtId="171" fontId="11" fillId="0" borderId="0" xfId="59" applyNumberFormat="1" applyFont="1" applyFill="1">
      <alignment/>
      <protection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56" applyNumberFormat="1" applyFont="1" applyFill="1" applyBorder="1" applyAlignment="1">
      <alignment vertical="top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170" fontId="6" fillId="0" borderId="0" xfId="59" applyNumberFormat="1" applyFont="1" applyFill="1" applyAlignment="1">
      <alignment horizontal="right"/>
      <protection/>
    </xf>
    <xf numFmtId="0" fontId="7" fillId="0" borderId="10" xfId="0" applyFont="1" applyFill="1" applyBorder="1" applyAlignment="1">
      <alignment wrapText="1"/>
    </xf>
    <xf numFmtId="1" fontId="7" fillId="0" borderId="0" xfId="58" applyNumberFormat="1" applyFont="1" applyFill="1" applyAlignment="1">
      <alignment horizontal="center" wrapText="1"/>
      <protection/>
    </xf>
    <xf numFmtId="168" fontId="7" fillId="0" borderId="10" xfId="69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0" fillId="0" borderId="0" xfId="59" applyFont="1" applyFill="1">
      <alignment/>
      <protection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 shrinkToFit="1"/>
    </xf>
    <xf numFmtId="0" fontId="13" fillId="0" borderId="10" xfId="0" applyFont="1" applyBorder="1" applyAlignment="1">
      <alignment horizontal="left" vertical="top" wrapText="1" shrinkToFit="1"/>
    </xf>
    <xf numFmtId="0" fontId="16" fillId="0" borderId="10" xfId="0" applyFont="1" applyBorder="1" applyAlignment="1">
      <alignment horizontal="justify" vertical="justify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justify" vertical="justify" wrapText="1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 wrapText="1" shrinkToFit="1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168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169" fontId="7" fillId="0" borderId="13" xfId="57" applyNumberFormat="1" applyFont="1" applyFill="1" applyBorder="1" applyAlignment="1">
      <alignment horizontal="right"/>
      <protection/>
    </xf>
    <xf numFmtId="0" fontId="6" fillId="0" borderId="12" xfId="0" applyFont="1" applyBorder="1" applyAlignment="1">
      <alignment horizontal="center" wrapText="1"/>
    </xf>
    <xf numFmtId="169" fontId="6" fillId="0" borderId="12" xfId="0" applyNumberFormat="1" applyFont="1" applyBorder="1" applyAlignment="1">
      <alignment horizontal="right" wrapText="1"/>
    </xf>
    <xf numFmtId="1" fontId="17" fillId="0" borderId="0" xfId="57" applyNumberFormat="1" applyFont="1" applyFill="1">
      <alignment/>
      <protection/>
    </xf>
    <xf numFmtId="0" fontId="6" fillId="0" borderId="12" xfId="0" applyFont="1" applyBorder="1" applyAlignment="1">
      <alignment horizontal="right" wrapText="1"/>
    </xf>
    <xf numFmtId="0" fontId="18" fillId="0" borderId="0" xfId="57" applyFont="1" applyFill="1">
      <alignment/>
      <protection/>
    </xf>
    <xf numFmtId="168" fontId="6" fillId="0" borderId="14" xfId="0" applyNumberFormat="1" applyFont="1" applyBorder="1" applyAlignment="1">
      <alignment horizontal="right" wrapText="1"/>
    </xf>
    <xf numFmtId="0" fontId="6" fillId="0" borderId="15" xfId="57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justify" wrapText="1"/>
    </xf>
    <xf numFmtId="49" fontId="22" fillId="0" borderId="0" xfId="57" applyNumberFormat="1" applyFont="1" applyFill="1" applyAlignment="1">
      <alignment horizontal="right"/>
      <protection/>
    </xf>
    <xf numFmtId="0" fontId="13" fillId="0" borderId="15" xfId="0" applyFont="1" applyFill="1" applyBorder="1" applyAlignment="1">
      <alignment wrapText="1"/>
    </xf>
    <xf numFmtId="168" fontId="6" fillId="0" borderId="15" xfId="0" applyNumberFormat="1" applyFont="1" applyBorder="1" applyAlignment="1">
      <alignment horizontal="right" wrapText="1"/>
    </xf>
    <xf numFmtId="0" fontId="6" fillId="0" borderId="10" xfId="57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169" fontId="7" fillId="0" borderId="10" xfId="69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69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57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wrapText="1"/>
    </xf>
    <xf numFmtId="172" fontId="18" fillId="0" borderId="0" xfId="57" applyNumberFormat="1" applyFont="1" applyFill="1" applyBorder="1">
      <alignment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3" fillId="0" borderId="0" xfId="59" applyFont="1" applyFill="1">
      <alignment/>
      <protection/>
    </xf>
    <xf numFmtId="2" fontId="22" fillId="0" borderId="0" xfId="59" applyNumberFormat="1" applyFont="1" applyFill="1" applyAlignment="1">
      <alignment horizontal="center"/>
      <protection/>
    </xf>
    <xf numFmtId="173" fontId="21" fillId="0" borderId="0" xfId="59" applyNumberFormat="1" applyFont="1">
      <alignment/>
      <protection/>
    </xf>
    <xf numFmtId="0" fontId="4" fillId="0" borderId="16" xfId="59" applyFont="1" applyFill="1" applyBorder="1" applyAlignment="1">
      <alignment horizontal="center" wrapText="1"/>
      <protection/>
    </xf>
    <xf numFmtId="0" fontId="7" fillId="0" borderId="16" xfId="59" applyFont="1" applyFill="1" applyBorder="1" applyAlignment="1">
      <alignment horizontal="center" wrapText="1"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horizontal="left" vertical="top"/>
      <protection/>
    </xf>
    <xf numFmtId="170" fontId="21" fillId="0" borderId="0" xfId="59" applyNumberFormat="1" applyFont="1" applyFill="1">
      <alignment/>
      <protection/>
    </xf>
    <xf numFmtId="171" fontId="7" fillId="0" borderId="0" xfId="59" applyNumberFormat="1" applyFont="1" applyFill="1">
      <alignment/>
      <protection/>
    </xf>
    <xf numFmtId="0" fontId="7" fillId="0" borderId="13" xfId="59" applyFont="1" applyFill="1" applyBorder="1">
      <alignment/>
      <protection/>
    </xf>
    <xf numFmtId="0" fontId="4" fillId="0" borderId="0" xfId="59" applyFont="1" applyFill="1">
      <alignment/>
      <protection/>
    </xf>
    <xf numFmtId="173" fontId="4" fillId="0" borderId="0" xfId="59" applyNumberFormat="1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18" fillId="0" borderId="13" xfId="59" applyFont="1" applyFill="1" applyBorder="1">
      <alignment/>
      <protection/>
    </xf>
    <xf numFmtId="0" fontId="18" fillId="0" borderId="0" xfId="59" applyFont="1" applyFill="1" applyBorder="1">
      <alignment/>
      <protection/>
    </xf>
    <xf numFmtId="174" fontId="18" fillId="0" borderId="13" xfId="59" applyNumberFormat="1" applyFont="1" applyFill="1" applyBorder="1" applyAlignment="1">
      <alignment horizontal="right"/>
      <protection/>
    </xf>
    <xf numFmtId="0" fontId="6" fillId="0" borderId="13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174" fontId="6" fillId="0" borderId="13" xfId="59" applyNumberFormat="1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 wrapText="1"/>
      <protection/>
    </xf>
    <xf numFmtId="0" fontId="6" fillId="0" borderId="15" xfId="59" applyFont="1" applyFill="1" applyBorder="1">
      <alignment/>
      <protection/>
    </xf>
    <xf numFmtId="0" fontId="6" fillId="0" borderId="18" xfId="59" applyFont="1" applyFill="1" applyBorder="1" applyAlignment="1">
      <alignment wrapText="1"/>
      <protection/>
    </xf>
    <xf numFmtId="174" fontId="6" fillId="0" borderId="0" xfId="59" applyNumberFormat="1" applyFont="1" applyFill="1" applyBorder="1" applyAlignment="1">
      <alignment horizontal="right"/>
      <protection/>
    </xf>
    <xf numFmtId="0" fontId="2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0" fontId="3" fillId="0" borderId="0" xfId="59" applyNumberFormat="1" applyFont="1" applyAlignment="1">
      <alignment horizontal="right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1" fontId="6" fillId="0" borderId="11" xfId="59" applyNumberFormat="1" applyFont="1" applyBorder="1" applyAlignment="1">
      <alignment horizontal="center" wrapText="1"/>
      <protection/>
    </xf>
    <xf numFmtId="0" fontId="6" fillId="0" borderId="0" xfId="59" applyFont="1" applyBorder="1">
      <alignment/>
      <protection/>
    </xf>
    <xf numFmtId="0" fontId="6" fillId="0" borderId="13" xfId="59" applyFont="1" applyBorder="1" applyAlignment="1">
      <alignment horizontal="left" wrapText="1"/>
      <protection/>
    </xf>
    <xf numFmtId="1" fontId="6" fillId="0" borderId="13" xfId="59" applyNumberFormat="1" applyFont="1" applyBorder="1" applyAlignment="1">
      <alignment horizontal="center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5" xfId="59" applyFont="1" applyBorder="1" applyAlignment="1">
      <alignment horizontal="left" wrapText="1"/>
      <protection/>
    </xf>
    <xf numFmtId="0" fontId="6" fillId="0" borderId="15" xfId="59" applyFont="1" applyBorder="1" applyAlignment="1">
      <alignment horizontal="center"/>
      <protection/>
    </xf>
    <xf numFmtId="1" fontId="6" fillId="0" borderId="11" xfId="59" applyNumberFormat="1" applyFont="1" applyBorder="1" applyAlignment="1">
      <alignment horizontal="center"/>
      <protection/>
    </xf>
    <xf numFmtId="1" fontId="6" fillId="0" borderId="13" xfId="59" applyNumberFormat="1" applyFont="1" applyBorder="1" applyAlignment="1">
      <alignment horizontal="center"/>
      <protection/>
    </xf>
    <xf numFmtId="1" fontId="6" fillId="0" borderId="15" xfId="59" applyNumberFormat="1" applyFont="1" applyBorder="1" applyAlignment="1">
      <alignment horizontal="center"/>
      <protection/>
    </xf>
    <xf numFmtId="0" fontId="6" fillId="0" borderId="11" xfId="59" applyFont="1" applyBorder="1" applyAlignment="1">
      <alignment wrapText="1"/>
      <protection/>
    </xf>
    <xf numFmtId="0" fontId="6" fillId="0" borderId="11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49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4" fontId="18" fillId="0" borderId="13" xfId="59" applyNumberFormat="1" applyFont="1" applyFill="1" applyBorder="1" applyAlignment="1">
      <alignment horizontal="left"/>
      <protection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168" fontId="6" fillId="0" borderId="10" xfId="59" applyNumberFormat="1" applyFont="1" applyBorder="1" applyAlignment="1">
      <alignment horizontal="center" wrapText="1"/>
      <protection/>
    </xf>
    <xf numFmtId="168" fontId="6" fillId="0" borderId="10" xfId="59" applyNumberFormat="1" applyFont="1" applyBorder="1" applyAlignment="1">
      <alignment horizontal="center"/>
      <protection/>
    </xf>
    <xf numFmtId="0" fontId="7" fillId="0" borderId="11" xfId="59" applyFont="1" applyBorder="1" applyAlignment="1">
      <alignment horizontal="justify" vertical="top" wrapText="1"/>
      <protection/>
    </xf>
    <xf numFmtId="168" fontId="7" fillId="0" borderId="11" xfId="59" applyNumberFormat="1" applyFont="1" applyBorder="1" applyAlignment="1">
      <alignment horizontal="center" wrapText="1"/>
      <protection/>
    </xf>
    <xf numFmtId="174" fontId="6" fillId="0" borderId="15" xfId="59" applyNumberFormat="1" applyFont="1" applyFill="1" applyBorder="1" applyAlignment="1">
      <alignment horizontal="right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justify" vertical="center" wrapText="1"/>
    </xf>
    <xf numFmtId="168" fontId="6" fillId="0" borderId="2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35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9" fontId="6" fillId="35" borderId="10" xfId="0" applyNumberFormat="1" applyFont="1" applyFill="1" applyBorder="1" applyAlignment="1">
      <alignment horizontal="right" vertical="top" wrapText="1"/>
    </xf>
    <xf numFmtId="169" fontId="6" fillId="35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9" fontId="6" fillId="0" borderId="10" xfId="56" applyNumberFormat="1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left" wrapText="1"/>
      <protection/>
    </xf>
    <xf numFmtId="49" fontId="6" fillId="0" borderId="10" xfId="56" applyNumberFormat="1" applyFont="1" applyFill="1" applyBorder="1" applyAlignment="1">
      <alignment horizontal="center"/>
      <protection/>
    </xf>
    <xf numFmtId="168" fontId="6" fillId="0" borderId="10" xfId="56" applyNumberFormat="1" applyFont="1" applyFill="1" applyBorder="1" applyAlignment="1">
      <alignment wrapText="1"/>
      <protection/>
    </xf>
    <xf numFmtId="11" fontId="6" fillId="0" borderId="10" xfId="56" applyNumberFormat="1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69" fontId="6" fillId="0" borderId="10" xfId="56" applyNumberFormat="1" applyFont="1" applyFill="1" applyBorder="1" applyAlignment="1">
      <alignment horizontal="right" wrapText="1"/>
      <protection/>
    </xf>
    <xf numFmtId="0" fontId="6" fillId="35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69" fontId="6" fillId="0" borderId="10" xfId="56" applyNumberFormat="1" applyFont="1" applyFill="1" applyBorder="1" applyAlignment="1">
      <alignment wrapText="1"/>
      <protection/>
    </xf>
    <xf numFmtId="0" fontId="13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left" vertical="center" wrapText="1" shrinkToFit="1"/>
    </xf>
    <xf numFmtId="0" fontId="15" fillId="35" borderId="0" xfId="0" applyFont="1" applyFill="1" applyAlignment="1">
      <alignment horizontal="left" shrinkToFit="1"/>
    </xf>
    <xf numFmtId="1" fontId="12" fillId="0" borderId="0" xfId="58" applyNumberFormat="1" applyFont="1" applyFill="1" applyAlignment="1">
      <alignment horizontal="center" wrapText="1"/>
      <protection/>
    </xf>
    <xf numFmtId="0" fontId="13" fillId="0" borderId="10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 shrinkToFi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 shrinkToFit="1"/>
    </xf>
    <xf numFmtId="0" fontId="6" fillId="36" borderId="0" xfId="0" applyFont="1" applyFill="1" applyAlignment="1">
      <alignment/>
    </xf>
    <xf numFmtId="0" fontId="13" fillId="0" borderId="10" xfId="0" applyNumberFormat="1" applyFont="1" applyBorder="1" applyAlignment="1">
      <alignment horizontal="left" vertical="center" wrapText="1" shrinkToFit="1"/>
    </xf>
    <xf numFmtId="0" fontId="7" fillId="0" borderId="0" xfId="59" applyFont="1" applyFill="1" applyBorder="1" applyAlignment="1">
      <alignment wrapText="1"/>
      <protection/>
    </xf>
    <xf numFmtId="169" fontId="6" fillId="0" borderId="22" xfId="0" applyNumberFormat="1" applyFont="1" applyFill="1" applyBorder="1" applyAlignment="1">
      <alignment horizontal="right" wrapText="1"/>
    </xf>
    <xf numFmtId="168" fontId="6" fillId="0" borderId="22" xfId="56" applyNumberFormat="1" applyFont="1" applyFill="1" applyBorder="1" applyAlignment="1">
      <alignment wrapText="1"/>
      <protection/>
    </xf>
    <xf numFmtId="169" fontId="6" fillId="33" borderId="22" xfId="0" applyNumberFormat="1" applyFont="1" applyFill="1" applyBorder="1" applyAlignment="1">
      <alignment horizontal="right" wrapText="1"/>
    </xf>
    <xf numFmtId="169" fontId="6" fillId="35" borderId="22" xfId="0" applyNumberFormat="1" applyFont="1" applyFill="1" applyBorder="1" applyAlignment="1">
      <alignment horizontal="right" vertical="top" wrapText="1"/>
    </xf>
    <xf numFmtId="169" fontId="6" fillId="35" borderId="22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justify" wrapText="1"/>
    </xf>
    <xf numFmtId="0" fontId="6" fillId="0" borderId="23" xfId="0" applyFont="1" applyBorder="1" applyAlignment="1">
      <alignment horizontal="justify" wrapText="1"/>
    </xf>
    <xf numFmtId="168" fontId="6" fillId="0" borderId="23" xfId="0" applyNumberFormat="1" applyFont="1" applyBorder="1" applyAlignment="1">
      <alignment horizontal="right" wrapText="1"/>
    </xf>
    <xf numFmtId="0" fontId="6" fillId="0" borderId="10" xfId="57" applyFont="1" applyFill="1" applyBorder="1" applyAlignment="1">
      <alignment horizontal="center"/>
      <protection/>
    </xf>
    <xf numFmtId="168" fontId="18" fillId="0" borderId="10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wrapText="1"/>
    </xf>
    <xf numFmtId="168" fontId="7" fillId="0" borderId="11" xfId="69" applyNumberFormat="1" applyFont="1" applyFill="1" applyBorder="1" applyAlignment="1">
      <alignment horizontal="right"/>
    </xf>
    <xf numFmtId="168" fontId="7" fillId="0" borderId="13" xfId="69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64" fillId="0" borderId="0" xfId="57" applyFont="1" applyFill="1">
      <alignment/>
      <protection/>
    </xf>
    <xf numFmtId="0" fontId="6" fillId="36" borderId="0" xfId="59" applyFont="1" applyFill="1">
      <alignment/>
      <protection/>
    </xf>
    <xf numFmtId="0" fontId="13" fillId="0" borderId="21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 shrinkToFit="1"/>
    </xf>
    <xf numFmtId="168" fontId="18" fillId="0" borderId="24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168" fontId="6" fillId="0" borderId="12" xfId="0" applyNumberFormat="1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6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 horizontal="left" indent="4"/>
    </xf>
    <xf numFmtId="49" fontId="6" fillId="36" borderId="10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7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56" applyNumberFormat="1" applyFont="1" applyFill="1" applyBorder="1" applyAlignment="1">
      <alignment horizontal="center"/>
      <protection/>
    </xf>
    <xf numFmtId="49" fontId="6" fillId="36" borderId="10" xfId="0" applyNumberFormat="1" applyFont="1" applyFill="1" applyBorder="1" applyAlignment="1">
      <alignment horizontal="center" wrapText="1"/>
    </xf>
    <xf numFmtId="49" fontId="6" fillId="36" borderId="10" xfId="56" applyNumberFormat="1" applyFont="1" applyFill="1" applyBorder="1" applyAlignment="1">
      <alignment horizontal="center"/>
      <protection/>
    </xf>
    <xf numFmtId="1" fontId="7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68" fontId="6" fillId="36" borderId="10" xfId="0" applyNumberFormat="1" applyFont="1" applyFill="1" applyBorder="1" applyAlignment="1">
      <alignment horizontal="right" wrapText="1"/>
    </xf>
    <xf numFmtId="168" fontId="6" fillId="36" borderId="10" xfId="0" applyNumberFormat="1" applyFon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right" vertical="center"/>
    </xf>
    <xf numFmtId="49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68" fontId="6" fillId="36" borderId="10" xfId="0" applyNumberFormat="1" applyFont="1" applyFill="1" applyBorder="1" applyAlignment="1">
      <alignment horizontal="right"/>
    </xf>
    <xf numFmtId="169" fontId="7" fillId="36" borderId="10" xfId="56" applyNumberFormat="1" applyFont="1" applyFill="1" applyBorder="1" applyAlignment="1">
      <alignment horizontal="right" vertical="center" wrapText="1"/>
      <protection/>
    </xf>
    <xf numFmtId="169" fontId="6" fillId="36" borderId="10" xfId="56" applyNumberFormat="1" applyFont="1" applyFill="1" applyBorder="1" applyAlignment="1">
      <alignment wrapText="1"/>
      <protection/>
    </xf>
    <xf numFmtId="169" fontId="6" fillId="36" borderId="10" xfId="0" applyNumberFormat="1" applyFont="1" applyFill="1" applyBorder="1" applyAlignment="1">
      <alignment horizontal="right" wrapText="1"/>
    </xf>
    <xf numFmtId="169" fontId="7" fillId="36" borderId="10" xfId="0" applyNumberFormat="1" applyFont="1" applyFill="1" applyBorder="1" applyAlignment="1">
      <alignment horizontal="right" vertical="center" wrapText="1"/>
    </xf>
    <xf numFmtId="169" fontId="6" fillId="36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36" borderId="10" xfId="0" applyNumberFormat="1" applyFont="1" applyFill="1" applyBorder="1" applyAlignment="1">
      <alignment horizontal="right" vertical="top" wrapText="1"/>
    </xf>
    <xf numFmtId="168" fontId="7" fillId="36" borderId="10" xfId="0" applyNumberFormat="1" applyFont="1" applyFill="1" applyBorder="1" applyAlignment="1">
      <alignment horizontal="right" vertical="center" wrapText="1"/>
    </xf>
    <xf numFmtId="168" fontId="7" fillId="36" borderId="10" xfId="56" applyNumberFormat="1" applyFont="1" applyFill="1" applyBorder="1" applyAlignment="1">
      <alignment horizontal="right" vertical="center" wrapText="1"/>
      <protection/>
    </xf>
    <xf numFmtId="168" fontId="6" fillId="36" borderId="10" xfId="56" applyNumberFormat="1" applyFont="1" applyFill="1" applyBorder="1" applyAlignment="1">
      <alignment wrapText="1"/>
      <protection/>
    </xf>
    <xf numFmtId="175" fontId="6" fillId="36" borderId="10" xfId="0" applyNumberFormat="1" applyFont="1" applyFill="1" applyBorder="1" applyAlignment="1">
      <alignment wrapText="1"/>
    </xf>
    <xf numFmtId="169" fontId="6" fillId="36" borderId="10" xfId="54" applyNumberFormat="1" applyFont="1" applyFill="1" applyBorder="1" applyAlignment="1">
      <alignment horizontal="right" vertical="center" wrapText="1"/>
      <protection/>
    </xf>
    <xf numFmtId="169" fontId="7" fillId="36" borderId="10" xfId="0" applyNumberFormat="1" applyFont="1" applyFill="1" applyBorder="1" applyAlignment="1">
      <alignment vertical="center" wrapText="1"/>
    </xf>
    <xf numFmtId="175" fontId="6" fillId="36" borderId="10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horizontal="center" vertical="top" wrapText="1"/>
    </xf>
    <xf numFmtId="0" fontId="7" fillId="36" borderId="17" xfId="59" applyFont="1" applyFill="1" applyBorder="1" applyAlignment="1">
      <alignment wrapText="1"/>
      <protection/>
    </xf>
    <xf numFmtId="0" fontId="13" fillId="0" borderId="10" xfId="0" applyFont="1" applyBorder="1" applyAlignment="1">
      <alignment horizontal="justify" vertical="center" wrapText="1"/>
    </xf>
    <xf numFmtId="0" fontId="13" fillId="36" borderId="10" xfId="0" applyFont="1" applyFill="1" applyBorder="1" applyAlignment="1">
      <alignment horizontal="justify" vertical="center" wrapText="1"/>
    </xf>
    <xf numFmtId="0" fontId="19" fillId="36" borderId="10" xfId="0" applyFont="1" applyFill="1" applyBorder="1" applyAlignment="1">
      <alignment horizontal="justify" vertical="center" wrapText="1"/>
    </xf>
    <xf numFmtId="0" fontId="18" fillId="36" borderId="10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168" fontId="6" fillId="36" borderId="15" xfId="0" applyNumberFormat="1" applyFont="1" applyFill="1" applyBorder="1" applyAlignment="1">
      <alignment horizontal="right" wrapText="1"/>
    </xf>
    <xf numFmtId="168" fontId="6" fillId="36" borderId="10" xfId="59" applyNumberFormat="1" applyFont="1" applyFill="1" applyBorder="1" applyAlignment="1">
      <alignment horizontal="right" wrapText="1"/>
      <protection/>
    </xf>
    <xf numFmtId="168" fontId="6" fillId="36" borderId="10" xfId="59" applyNumberFormat="1" applyFont="1" applyFill="1" applyBorder="1" applyAlignment="1">
      <alignment horizontal="right" wrapText="1"/>
      <protection/>
    </xf>
    <xf numFmtId="2" fontId="3" fillId="0" borderId="0" xfId="0" applyNumberFormat="1" applyFont="1" applyFill="1" applyAlignment="1">
      <alignment/>
    </xf>
    <xf numFmtId="0" fontId="13" fillId="36" borderId="14" xfId="0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5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36" borderId="17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6" fillId="0" borderId="0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17" xfId="57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172" fontId="6" fillId="0" borderId="0" xfId="57" applyNumberFormat="1" applyFont="1" applyFill="1" applyAlignment="1">
      <alignment horizontal="left"/>
      <protection/>
    </xf>
    <xf numFmtId="0" fontId="1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9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170" fontId="6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8" xfId="0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wrapText="1"/>
      <protection/>
    </xf>
    <xf numFmtId="0" fontId="6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49" fontId="6" fillId="0" borderId="11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6" borderId="0" xfId="59" applyFont="1" applyFill="1" applyAlignment="1">
      <alignment horizontal="center"/>
      <protection/>
    </xf>
    <xf numFmtId="0" fontId="24" fillId="36" borderId="0" xfId="0" applyFont="1" applyFill="1" applyAlignment="1">
      <alignment horizontal="center"/>
    </xf>
    <xf numFmtId="0" fontId="24" fillId="36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3" xfId="59" applyFont="1" applyBorder="1" applyAlignment="1">
      <alignment horizontal="center" vertical="justify" wrapText="1"/>
      <protection/>
    </xf>
    <xf numFmtId="0" fontId="6" fillId="0" borderId="15" xfId="59" applyFont="1" applyBorder="1" applyAlignment="1">
      <alignment horizontal="center" vertical="justify" wrapText="1"/>
      <protection/>
    </xf>
    <xf numFmtId="0" fontId="6" fillId="0" borderId="11" xfId="59" applyFont="1" applyBorder="1" applyAlignment="1">
      <alignment horizontal="center" vertical="justify"/>
      <protection/>
    </xf>
    <xf numFmtId="0" fontId="6" fillId="0" borderId="13" xfId="59" applyFont="1" applyBorder="1" applyAlignment="1">
      <alignment horizontal="center" vertical="justify"/>
      <protection/>
    </xf>
    <xf numFmtId="0" fontId="6" fillId="0" borderId="15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left"/>
      <protection/>
    </xf>
    <xf numFmtId="0" fontId="7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22" xfId="59" applyFont="1" applyBorder="1" applyAlignment="1">
      <alignment horizontal="center" vertical="justify" wrapText="1"/>
      <protection/>
    </xf>
    <xf numFmtId="0" fontId="6" fillId="0" borderId="22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/>
    </xf>
    <xf numFmtId="49" fontId="20" fillId="33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20" fillId="38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right" indent="4"/>
    </xf>
    <xf numFmtId="0" fontId="5" fillId="0" borderId="0" xfId="0" applyFont="1" applyFill="1" applyBorder="1" applyAlignment="1">
      <alignment horizontal="left" indent="4"/>
    </xf>
    <xf numFmtId="49" fontId="25" fillId="36" borderId="0" xfId="0" applyNumberFormat="1" applyFont="1" applyFill="1" applyBorder="1" applyAlignment="1">
      <alignment horizontal="right" indent="4"/>
    </xf>
    <xf numFmtId="0" fontId="5" fillId="36" borderId="0" xfId="0" applyFont="1" applyFill="1" applyBorder="1" applyAlignment="1">
      <alignment horizontal="left" indent="4"/>
    </xf>
    <xf numFmtId="49" fontId="25" fillId="36" borderId="0" xfId="0" applyNumberFormat="1" applyFont="1" applyFill="1" applyBorder="1" applyAlignment="1">
      <alignment horizontal="left" wrapText="1" indent="4"/>
    </xf>
    <xf numFmtId="0" fontId="5" fillId="0" borderId="0" xfId="0" applyFont="1" applyFill="1" applyBorder="1" applyAlignment="1">
      <alignment horizontal="right" indent="4"/>
    </xf>
    <xf numFmtId="168" fontId="7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9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wrapText="1"/>
    </xf>
    <xf numFmtId="168" fontId="6" fillId="0" borderId="10" xfId="56" applyNumberFormat="1" applyFont="1" applyFill="1" applyBorder="1" applyAlignment="1">
      <alignment horizontal="right" wrapText="1"/>
      <protection/>
    </xf>
    <xf numFmtId="175" fontId="6" fillId="0" borderId="10" xfId="0" applyNumberFormat="1" applyFont="1" applyFill="1" applyBorder="1" applyAlignment="1">
      <alignment wrapText="1"/>
    </xf>
    <xf numFmtId="168" fontId="7" fillId="36" borderId="10" xfId="0" applyNumberFormat="1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right" wrapText="1"/>
    </xf>
    <xf numFmtId="2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176" fontId="6" fillId="0" borderId="19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70" fontId="6" fillId="0" borderId="15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3"/>
  <sheetViews>
    <sheetView view="pageBreakPreview" zoomScale="65" zoomScaleSheetLayoutView="65" zoomScalePageLayoutView="26" workbookViewId="0" topLeftCell="A11">
      <selection activeCell="C98" sqref="C98"/>
    </sheetView>
  </sheetViews>
  <sheetFormatPr defaultColWidth="25.375" defaultRowHeight="12.75"/>
  <cols>
    <col min="1" max="1" width="15.00390625" style="11" customWidth="1"/>
    <col min="2" max="2" width="31.25390625" style="10" customWidth="1"/>
    <col min="3" max="3" width="71.875" style="11" customWidth="1"/>
    <col min="4" max="4" width="8.125" style="11" customWidth="1"/>
    <col min="5" max="16384" width="25.375" style="11" customWidth="1"/>
  </cols>
  <sheetData>
    <row r="1" ht="18.75" hidden="1">
      <c r="C1" s="43" t="s">
        <v>63</v>
      </c>
    </row>
    <row r="2" ht="18.75" hidden="1">
      <c r="C2" s="43" t="s">
        <v>457</v>
      </c>
    </row>
    <row r="3" ht="18.75" hidden="1">
      <c r="C3" s="43" t="s">
        <v>64</v>
      </c>
    </row>
    <row r="4" ht="18.75" hidden="1">
      <c r="C4" s="43" t="s">
        <v>65</v>
      </c>
    </row>
    <row r="5" ht="18.75" hidden="1">
      <c r="C5" s="43"/>
    </row>
    <row r="6" ht="18.75" hidden="1">
      <c r="C6" s="65" t="s">
        <v>274</v>
      </c>
    </row>
    <row r="7" ht="18.75" hidden="1">
      <c r="C7" s="65" t="s">
        <v>275</v>
      </c>
    </row>
    <row r="8" ht="18.75" hidden="1">
      <c r="C8" s="65" t="s">
        <v>276</v>
      </c>
    </row>
    <row r="9" ht="18.75" hidden="1">
      <c r="C9" s="65" t="s">
        <v>624</v>
      </c>
    </row>
    <row r="10" ht="18.75" hidden="1">
      <c r="C10" s="43"/>
    </row>
    <row r="11" ht="18.75">
      <c r="C11" s="65" t="s">
        <v>274</v>
      </c>
    </row>
    <row r="12" ht="18.75">
      <c r="C12" s="65" t="s">
        <v>275</v>
      </c>
    </row>
    <row r="13" ht="18.75">
      <c r="C13" s="65" t="s">
        <v>276</v>
      </c>
    </row>
    <row r="14" ht="18.75">
      <c r="C14" s="65" t="s">
        <v>625</v>
      </c>
    </row>
    <row r="15" ht="18.75">
      <c r="C15" s="43"/>
    </row>
    <row r="16" spans="1:3" ht="108" customHeight="1">
      <c r="A16" s="399" t="s">
        <v>652</v>
      </c>
      <c r="B16" s="400"/>
      <c r="C16" s="400"/>
    </row>
    <row r="17" ht="18.75">
      <c r="C17" s="10"/>
    </row>
    <row r="18" spans="1:3" ht="41.25" customHeight="1">
      <c r="A18" s="401" t="s">
        <v>66</v>
      </c>
      <c r="B18" s="402"/>
      <c r="C18" s="401" t="s">
        <v>639</v>
      </c>
    </row>
    <row r="19" spans="1:3" ht="206.25">
      <c r="A19" s="17" t="s">
        <v>67</v>
      </c>
      <c r="B19" s="84" t="s">
        <v>68</v>
      </c>
      <c r="C19" s="401"/>
    </row>
    <row r="20" spans="1:3" ht="18.75">
      <c r="A20" s="85">
        <v>1</v>
      </c>
      <c r="B20" s="85">
        <v>2</v>
      </c>
      <c r="C20" s="85">
        <v>3</v>
      </c>
    </row>
    <row r="21" spans="1:3" ht="18.75" hidden="1">
      <c r="A21" s="99">
        <v>805</v>
      </c>
      <c r="B21" s="85"/>
      <c r="C21" s="100" t="s">
        <v>143</v>
      </c>
    </row>
    <row r="22" spans="1:3" ht="49.5" customHeight="1" hidden="1">
      <c r="A22" s="89">
        <v>805</v>
      </c>
      <c r="B22" s="89" t="s">
        <v>122</v>
      </c>
      <c r="C22" s="92" t="s">
        <v>123</v>
      </c>
    </row>
    <row r="23" spans="1:3" ht="38.25" customHeight="1" hidden="1">
      <c r="A23" s="101">
        <v>808</v>
      </c>
      <c r="B23" s="89"/>
      <c r="C23" s="102" t="s">
        <v>144</v>
      </c>
    </row>
    <row r="24" spans="1:3" ht="41.25" customHeight="1" hidden="1">
      <c r="A24" s="89">
        <v>808</v>
      </c>
      <c r="B24" s="89" t="s">
        <v>122</v>
      </c>
      <c r="C24" s="92" t="s">
        <v>123</v>
      </c>
    </row>
    <row r="25" spans="1:3" ht="85.5" customHeight="1" hidden="1">
      <c r="A25" s="89">
        <v>808</v>
      </c>
      <c r="B25" s="89" t="s">
        <v>318</v>
      </c>
      <c r="C25" s="92" t="s">
        <v>319</v>
      </c>
    </row>
    <row r="26" spans="1:3" ht="22.5" customHeight="1">
      <c r="A26" s="101">
        <v>816</v>
      </c>
      <c r="B26" s="89"/>
      <c r="C26" s="102" t="s">
        <v>145</v>
      </c>
    </row>
    <row r="27" spans="1:3" ht="100.5" customHeight="1">
      <c r="A27" s="89">
        <v>816</v>
      </c>
      <c r="B27" s="89" t="s">
        <v>125</v>
      </c>
      <c r="C27" s="291" t="s">
        <v>471</v>
      </c>
    </row>
    <row r="28" spans="1:3" ht="37.5">
      <c r="A28" s="104">
        <v>821</v>
      </c>
      <c r="B28" s="85"/>
      <c r="C28" s="103" t="s">
        <v>146</v>
      </c>
    </row>
    <row r="29" spans="1:3" ht="112.5" hidden="1">
      <c r="A29" s="89">
        <v>821</v>
      </c>
      <c r="B29" s="89" t="s">
        <v>73</v>
      </c>
      <c r="C29" s="92" t="s">
        <v>74</v>
      </c>
    </row>
    <row r="30" spans="1:3" ht="112.5" hidden="1">
      <c r="A30" s="89">
        <v>821</v>
      </c>
      <c r="B30" s="89" t="s">
        <v>75</v>
      </c>
      <c r="C30" s="92" t="s">
        <v>76</v>
      </c>
    </row>
    <row r="31" spans="1:3" ht="112.5" hidden="1">
      <c r="A31" s="89">
        <v>821</v>
      </c>
      <c r="B31" s="89" t="s">
        <v>77</v>
      </c>
      <c r="C31" s="92" t="s">
        <v>78</v>
      </c>
    </row>
    <row r="32" spans="1:3" ht="140.25" customHeight="1" hidden="1">
      <c r="A32" s="89">
        <v>821</v>
      </c>
      <c r="B32" s="89" t="s">
        <v>79</v>
      </c>
      <c r="C32" s="92" t="s">
        <v>80</v>
      </c>
    </row>
    <row r="33" spans="1:3" ht="125.25" customHeight="1" hidden="1">
      <c r="A33" s="89">
        <v>821</v>
      </c>
      <c r="B33" s="89" t="s">
        <v>81</v>
      </c>
      <c r="C33" s="92" t="s">
        <v>82</v>
      </c>
    </row>
    <row r="34" spans="1:3" ht="188.25" customHeight="1">
      <c r="A34" s="89">
        <v>821</v>
      </c>
      <c r="B34" s="89" t="s">
        <v>321</v>
      </c>
      <c r="C34" s="291" t="s">
        <v>472</v>
      </c>
    </row>
    <row r="35" spans="1:3" ht="57.75" customHeight="1" hidden="1">
      <c r="A35" s="89">
        <v>821</v>
      </c>
      <c r="B35" s="89" t="s">
        <v>99</v>
      </c>
      <c r="C35" s="92" t="s">
        <v>118</v>
      </c>
    </row>
    <row r="36" spans="1:3" ht="118.5" customHeight="1">
      <c r="A36" s="89">
        <v>821</v>
      </c>
      <c r="B36" s="89" t="s">
        <v>120</v>
      </c>
      <c r="C36" s="291" t="s">
        <v>473</v>
      </c>
    </row>
    <row r="37" spans="1:3" ht="78.75" customHeight="1" hidden="1">
      <c r="A37" s="89">
        <v>821</v>
      </c>
      <c r="B37" s="89" t="s">
        <v>318</v>
      </c>
      <c r="C37" s="92" t="s">
        <v>319</v>
      </c>
    </row>
    <row r="38" spans="1:3" ht="42" customHeight="1">
      <c r="A38" s="101">
        <v>854</v>
      </c>
      <c r="B38" s="89"/>
      <c r="C38" s="102" t="s">
        <v>322</v>
      </c>
    </row>
    <row r="39" spans="1:3" ht="43.5" customHeight="1" hidden="1">
      <c r="A39" s="89">
        <v>854</v>
      </c>
      <c r="B39" s="89" t="s">
        <v>323</v>
      </c>
      <c r="C39" s="92" t="s">
        <v>324</v>
      </c>
    </row>
    <row r="40" spans="1:3" ht="63.75" customHeight="1" hidden="1">
      <c r="A40" s="89">
        <v>854</v>
      </c>
      <c r="B40" s="89" t="s">
        <v>325</v>
      </c>
      <c r="C40" s="92" t="s">
        <v>326</v>
      </c>
    </row>
    <row r="41" spans="1:3" ht="63.75" customHeight="1" hidden="1">
      <c r="A41" s="89">
        <v>854</v>
      </c>
      <c r="B41" s="89" t="s">
        <v>327</v>
      </c>
      <c r="C41" s="92" t="s">
        <v>328</v>
      </c>
    </row>
    <row r="42" spans="1:3" ht="43.5" customHeight="1" hidden="1">
      <c r="A42" s="89">
        <v>854</v>
      </c>
      <c r="B42" s="89" t="s">
        <v>329</v>
      </c>
      <c r="C42" s="92" t="s">
        <v>330</v>
      </c>
    </row>
    <row r="43" spans="1:3" ht="45" customHeight="1" hidden="1">
      <c r="A43" s="89">
        <v>854</v>
      </c>
      <c r="B43" s="89" t="s">
        <v>331</v>
      </c>
      <c r="C43" s="92" t="s">
        <v>332</v>
      </c>
    </row>
    <row r="44" spans="1:3" ht="40.5" customHeight="1" hidden="1">
      <c r="A44" s="89">
        <v>854</v>
      </c>
      <c r="B44" s="89" t="s">
        <v>333</v>
      </c>
      <c r="C44" s="92" t="s">
        <v>334</v>
      </c>
    </row>
    <row r="45" spans="1:3" ht="63.75" customHeight="1">
      <c r="A45" s="89">
        <v>854</v>
      </c>
      <c r="B45" s="89" t="s">
        <v>336</v>
      </c>
      <c r="C45" s="291" t="s">
        <v>474</v>
      </c>
    </row>
    <row r="46" spans="1:3" ht="65.25" customHeight="1">
      <c r="A46" s="89">
        <v>854</v>
      </c>
      <c r="B46" s="89" t="s">
        <v>335</v>
      </c>
      <c r="C46" s="291" t="s">
        <v>475</v>
      </c>
    </row>
    <row r="47" spans="1:3" ht="40.5" customHeight="1" hidden="1">
      <c r="A47" s="101">
        <v>921</v>
      </c>
      <c r="B47" s="89"/>
      <c r="C47" s="102" t="s">
        <v>288</v>
      </c>
    </row>
    <row r="48" spans="1:3" ht="124.5" customHeight="1" hidden="1">
      <c r="A48" s="89">
        <v>921</v>
      </c>
      <c r="B48" s="236" t="s">
        <v>289</v>
      </c>
      <c r="C48" s="237" t="s">
        <v>476</v>
      </c>
    </row>
    <row r="49" spans="1:3" ht="65.25" customHeight="1" hidden="1">
      <c r="A49" s="89">
        <v>921</v>
      </c>
      <c r="B49" s="236" t="s">
        <v>290</v>
      </c>
      <c r="C49" s="237" t="s">
        <v>477</v>
      </c>
    </row>
    <row r="50" spans="1:3" s="105" customFormat="1" ht="40.5" customHeight="1">
      <c r="A50" s="86">
        <v>992</v>
      </c>
      <c r="B50" s="87"/>
      <c r="C50" s="88" t="s">
        <v>103</v>
      </c>
    </row>
    <row r="51" spans="1:3" s="105" customFormat="1" ht="101.25" customHeight="1" hidden="1">
      <c r="A51" s="89">
        <v>992</v>
      </c>
      <c r="B51" s="90" t="s">
        <v>337</v>
      </c>
      <c r="C51" s="72" t="s">
        <v>338</v>
      </c>
    </row>
    <row r="52" spans="1:3" s="105" customFormat="1" ht="121.5" customHeight="1" hidden="1">
      <c r="A52" s="89">
        <v>992</v>
      </c>
      <c r="B52" s="90" t="s">
        <v>339</v>
      </c>
      <c r="C52" s="72" t="s">
        <v>340</v>
      </c>
    </row>
    <row r="53" spans="1:3" s="105" customFormat="1" ht="117" customHeight="1" hidden="1">
      <c r="A53" s="89">
        <v>992</v>
      </c>
      <c r="B53" s="90" t="s">
        <v>341</v>
      </c>
      <c r="C53" s="72" t="s">
        <v>342</v>
      </c>
    </row>
    <row r="54" spans="1:3" s="105" customFormat="1" ht="95.25" customHeight="1" hidden="1">
      <c r="A54" s="89">
        <v>992</v>
      </c>
      <c r="B54" s="90" t="s">
        <v>343</v>
      </c>
      <c r="C54" s="72" t="s">
        <v>344</v>
      </c>
    </row>
    <row r="55" spans="1:3" s="105" customFormat="1" ht="102.75" customHeight="1">
      <c r="A55" s="89">
        <v>992</v>
      </c>
      <c r="B55" s="90" t="s">
        <v>69</v>
      </c>
      <c r="C55" s="91" t="s">
        <v>478</v>
      </c>
    </row>
    <row r="56" spans="1:3" s="105" customFormat="1" ht="78.75" customHeight="1">
      <c r="A56" s="89">
        <v>992</v>
      </c>
      <c r="B56" s="89" t="s">
        <v>70</v>
      </c>
      <c r="C56" s="291" t="s">
        <v>479</v>
      </c>
    </row>
    <row r="57" spans="1:3" s="105" customFormat="1" ht="43.5" customHeight="1" hidden="1">
      <c r="A57" s="89">
        <v>992</v>
      </c>
      <c r="B57" s="89" t="s">
        <v>71</v>
      </c>
      <c r="C57" s="291" t="s">
        <v>480</v>
      </c>
    </row>
    <row r="58" spans="1:3" s="105" customFormat="1" ht="62.25" customHeight="1">
      <c r="A58" s="89">
        <v>992</v>
      </c>
      <c r="B58" s="89" t="s">
        <v>72</v>
      </c>
      <c r="C58" s="91" t="s">
        <v>481</v>
      </c>
    </row>
    <row r="59" spans="1:3" s="105" customFormat="1" ht="105.75" customHeight="1" hidden="1">
      <c r="A59" s="89">
        <v>992</v>
      </c>
      <c r="B59" s="286" t="s">
        <v>241</v>
      </c>
      <c r="C59" s="91" t="s">
        <v>482</v>
      </c>
    </row>
    <row r="60" spans="1:3" s="105" customFormat="1" ht="83.25" customHeight="1">
      <c r="A60" s="89">
        <v>992</v>
      </c>
      <c r="B60" s="286" t="s">
        <v>242</v>
      </c>
      <c r="C60" s="91" t="s">
        <v>483</v>
      </c>
    </row>
    <row r="61" spans="1:3" s="105" customFormat="1" ht="105.75" customHeight="1">
      <c r="A61" s="89">
        <v>992</v>
      </c>
      <c r="B61" s="89" t="s">
        <v>238</v>
      </c>
      <c r="C61" s="91" t="s">
        <v>484</v>
      </c>
    </row>
    <row r="62" spans="1:3" s="105" customFormat="1" ht="86.25" customHeight="1">
      <c r="A62" s="89">
        <v>992</v>
      </c>
      <c r="B62" s="89" t="s">
        <v>83</v>
      </c>
      <c r="C62" s="291" t="s">
        <v>485</v>
      </c>
    </row>
    <row r="63" spans="1:3" s="289" customFormat="1" ht="141.75" customHeight="1">
      <c r="A63" s="287">
        <v>992</v>
      </c>
      <c r="B63" s="287" t="s">
        <v>84</v>
      </c>
      <c r="C63" s="288" t="s">
        <v>486</v>
      </c>
    </row>
    <row r="64" spans="1:3" s="105" customFormat="1" ht="119.25" customHeight="1" hidden="1">
      <c r="A64" s="89">
        <v>992</v>
      </c>
      <c r="B64" s="89" t="s">
        <v>85</v>
      </c>
      <c r="C64" s="91" t="s">
        <v>86</v>
      </c>
    </row>
    <row r="65" spans="1:3" s="105" customFormat="1" ht="126.75" customHeight="1">
      <c r="A65" s="89">
        <v>992</v>
      </c>
      <c r="B65" s="286" t="s">
        <v>243</v>
      </c>
      <c r="C65" s="91" t="s">
        <v>640</v>
      </c>
    </row>
    <row r="66" spans="1:5" s="105" customFormat="1" ht="90.75" customHeight="1" hidden="1">
      <c r="A66" s="89">
        <v>992</v>
      </c>
      <c r="B66" s="89" t="s">
        <v>87</v>
      </c>
      <c r="C66" s="91" t="s">
        <v>487</v>
      </c>
      <c r="E66" s="106"/>
    </row>
    <row r="67" spans="1:3" s="105" customFormat="1" ht="39" customHeight="1">
      <c r="A67" s="89">
        <v>992</v>
      </c>
      <c r="B67" s="89" t="s">
        <v>88</v>
      </c>
      <c r="C67" s="91" t="s">
        <v>488</v>
      </c>
    </row>
    <row r="68" spans="1:3" s="105" customFormat="1" ht="62.25" customHeight="1" hidden="1">
      <c r="A68" s="89">
        <v>992</v>
      </c>
      <c r="B68" s="89" t="s">
        <v>89</v>
      </c>
      <c r="C68" s="91" t="s">
        <v>489</v>
      </c>
    </row>
    <row r="69" spans="1:3" s="105" customFormat="1" ht="43.5" customHeight="1">
      <c r="A69" s="89">
        <v>992</v>
      </c>
      <c r="B69" s="89" t="s">
        <v>90</v>
      </c>
      <c r="C69" s="291" t="s">
        <v>490</v>
      </c>
    </row>
    <row r="70" spans="1:3" s="105" customFormat="1" ht="39" customHeight="1" hidden="1">
      <c r="A70" s="89">
        <v>992</v>
      </c>
      <c r="B70" s="89" t="s">
        <v>91</v>
      </c>
      <c r="C70" s="291" t="s">
        <v>491</v>
      </c>
    </row>
    <row r="71" spans="1:3" s="105" customFormat="1" ht="153" customHeight="1">
      <c r="A71" s="89">
        <v>992</v>
      </c>
      <c r="B71" s="89" t="s">
        <v>244</v>
      </c>
      <c r="C71" s="307" t="s">
        <v>492</v>
      </c>
    </row>
    <row r="72" spans="1:3" s="105" customFormat="1" ht="138" customHeight="1">
      <c r="A72" s="89">
        <v>992</v>
      </c>
      <c r="B72" s="89" t="s">
        <v>245</v>
      </c>
      <c r="C72" s="307" t="s">
        <v>493</v>
      </c>
    </row>
    <row r="73" spans="1:3" s="105" customFormat="1" ht="119.25" customHeight="1">
      <c r="A73" s="89">
        <v>992</v>
      </c>
      <c r="B73" s="90" t="s">
        <v>92</v>
      </c>
      <c r="C73" s="91" t="s">
        <v>494</v>
      </c>
    </row>
    <row r="74" spans="1:3" s="105" customFormat="1" ht="120" customHeight="1">
      <c r="A74" s="89">
        <v>992</v>
      </c>
      <c r="B74" s="89" t="s">
        <v>93</v>
      </c>
      <c r="C74" s="91" t="s">
        <v>495</v>
      </c>
    </row>
    <row r="75" spans="1:3" s="105" customFormat="1" ht="130.5" customHeight="1">
      <c r="A75" s="89">
        <v>992</v>
      </c>
      <c r="B75" s="89" t="s">
        <v>94</v>
      </c>
      <c r="C75" s="91" t="s">
        <v>496</v>
      </c>
    </row>
    <row r="76" spans="1:3" s="105" customFormat="1" ht="147.75" customHeight="1">
      <c r="A76" s="89">
        <v>992</v>
      </c>
      <c r="B76" s="89" t="s">
        <v>95</v>
      </c>
      <c r="C76" s="91" t="s">
        <v>655</v>
      </c>
    </row>
    <row r="77" spans="1:3" s="105" customFormat="1" ht="87" customHeight="1" hidden="1">
      <c r="A77" s="89">
        <v>992</v>
      </c>
      <c r="B77" s="89" t="s">
        <v>96</v>
      </c>
      <c r="C77" s="291" t="s">
        <v>497</v>
      </c>
    </row>
    <row r="78" spans="1:3" s="105" customFormat="1" ht="82.5" customHeight="1" hidden="1">
      <c r="A78" s="89">
        <v>992</v>
      </c>
      <c r="B78" s="89" t="s">
        <v>97</v>
      </c>
      <c r="C78" s="291" t="s">
        <v>498</v>
      </c>
    </row>
    <row r="79" spans="1:3" s="105" customFormat="1" ht="41.25" customHeight="1" hidden="1">
      <c r="A79" s="89">
        <v>992</v>
      </c>
      <c r="B79" s="89" t="s">
        <v>98</v>
      </c>
      <c r="C79" s="291" t="s">
        <v>499</v>
      </c>
    </row>
    <row r="80" spans="1:3" s="105" customFormat="1" ht="80.25" customHeight="1">
      <c r="A80" s="89">
        <v>992</v>
      </c>
      <c r="B80" s="89" t="s">
        <v>119</v>
      </c>
      <c r="C80" s="291" t="s">
        <v>500</v>
      </c>
    </row>
    <row r="81" spans="1:3" s="105" customFormat="1" ht="93.75" customHeight="1" hidden="1">
      <c r="A81" s="89">
        <v>821</v>
      </c>
      <c r="B81" s="89" t="s">
        <v>120</v>
      </c>
      <c r="C81" s="92" t="s">
        <v>121</v>
      </c>
    </row>
    <row r="82" spans="1:3" s="105" customFormat="1" ht="58.5" customHeight="1" hidden="1">
      <c r="A82" s="89">
        <v>992</v>
      </c>
      <c r="B82" s="286" t="s">
        <v>465</v>
      </c>
      <c r="C82" s="291" t="s">
        <v>501</v>
      </c>
    </row>
    <row r="83" spans="1:3" s="105" customFormat="1" ht="108" customHeight="1">
      <c r="A83" s="89">
        <v>992</v>
      </c>
      <c r="B83" s="286" t="s">
        <v>651</v>
      </c>
      <c r="C83" s="291" t="s">
        <v>650</v>
      </c>
    </row>
    <row r="84" spans="1:3" s="105" customFormat="1" ht="84" customHeight="1">
      <c r="A84" s="89">
        <v>992</v>
      </c>
      <c r="B84" s="90" t="s">
        <v>124</v>
      </c>
      <c r="C84" s="91" t="s">
        <v>502</v>
      </c>
    </row>
    <row r="85" spans="1:3" s="105" customFormat="1" ht="79.5" customHeight="1" hidden="1">
      <c r="A85" s="89">
        <v>992</v>
      </c>
      <c r="B85" s="89" t="s">
        <v>125</v>
      </c>
      <c r="C85" s="92" t="s">
        <v>126</v>
      </c>
    </row>
    <row r="86" spans="1:3" s="105" customFormat="1" ht="73.5" customHeight="1" hidden="1">
      <c r="A86" s="89">
        <v>816</v>
      </c>
      <c r="B86" s="89" t="s">
        <v>125</v>
      </c>
      <c r="C86" s="92" t="s">
        <v>126</v>
      </c>
    </row>
    <row r="87" spans="1:3" s="105" customFormat="1" ht="63" customHeight="1">
      <c r="A87" s="89">
        <v>992</v>
      </c>
      <c r="B87" s="89" t="s">
        <v>127</v>
      </c>
      <c r="C87" s="291" t="s">
        <v>503</v>
      </c>
    </row>
    <row r="88" spans="1:3" s="105" customFormat="1" ht="42.75" customHeight="1">
      <c r="A88" s="287">
        <v>992</v>
      </c>
      <c r="B88" s="287" t="s">
        <v>129</v>
      </c>
      <c r="C88" s="288" t="s">
        <v>504</v>
      </c>
    </row>
    <row r="89" spans="1:3" s="105" customFormat="1" ht="94.5" customHeight="1">
      <c r="A89" s="89">
        <v>992</v>
      </c>
      <c r="B89" s="89" t="s">
        <v>128</v>
      </c>
      <c r="C89" s="291" t="s">
        <v>505</v>
      </c>
    </row>
    <row r="90" spans="1:3" s="289" customFormat="1" ht="41.25" customHeight="1" hidden="1">
      <c r="A90" s="287">
        <v>992</v>
      </c>
      <c r="B90" s="287" t="s">
        <v>129</v>
      </c>
      <c r="C90" s="302" t="s">
        <v>130</v>
      </c>
    </row>
    <row r="91" spans="1:3" s="105" customFormat="1" ht="50.25" customHeight="1">
      <c r="A91" s="89">
        <v>992</v>
      </c>
      <c r="B91" s="89" t="s">
        <v>131</v>
      </c>
      <c r="C91" s="291" t="s">
        <v>506</v>
      </c>
    </row>
    <row r="92" spans="1:3" s="105" customFormat="1" ht="40.5" customHeight="1">
      <c r="A92" s="89">
        <v>992</v>
      </c>
      <c r="B92" s="89" t="s">
        <v>133</v>
      </c>
      <c r="C92" s="291" t="s">
        <v>507</v>
      </c>
    </row>
    <row r="93" spans="1:3" s="105" customFormat="1" ht="39.75" customHeight="1">
      <c r="A93" s="89">
        <v>992</v>
      </c>
      <c r="B93" s="89" t="s">
        <v>134</v>
      </c>
      <c r="C93" s="291" t="s">
        <v>508</v>
      </c>
    </row>
    <row r="94" spans="1:3" s="105" customFormat="1" ht="37.5" customHeight="1" hidden="1">
      <c r="A94" s="89">
        <v>992</v>
      </c>
      <c r="B94" s="90" t="s">
        <v>135</v>
      </c>
      <c r="C94" s="92" t="s">
        <v>136</v>
      </c>
    </row>
    <row r="95" spans="1:3" s="105" customFormat="1" ht="19.5" customHeight="1">
      <c r="A95" s="89">
        <v>992</v>
      </c>
      <c r="B95" s="90" t="s">
        <v>137</v>
      </c>
      <c r="C95" s="291" t="s">
        <v>509</v>
      </c>
    </row>
    <row r="96" spans="1:3" s="105" customFormat="1" ht="59.25" customHeight="1">
      <c r="A96" s="89">
        <v>992</v>
      </c>
      <c r="B96" s="90" t="s">
        <v>138</v>
      </c>
      <c r="C96" s="291" t="s">
        <v>510</v>
      </c>
    </row>
    <row r="97" spans="1:3" s="105" customFormat="1" ht="60.75" customHeight="1">
      <c r="A97" s="89">
        <v>992</v>
      </c>
      <c r="B97" s="90" t="s">
        <v>139</v>
      </c>
      <c r="C97" s="291" t="s">
        <v>511</v>
      </c>
    </row>
    <row r="98" spans="1:3" s="105" customFormat="1" ht="42.75" customHeight="1">
      <c r="A98" s="89">
        <v>992</v>
      </c>
      <c r="B98" s="90" t="s">
        <v>140</v>
      </c>
      <c r="C98" s="291" t="s">
        <v>512</v>
      </c>
    </row>
    <row r="99" spans="1:3" s="105" customFormat="1" ht="40.5" customHeight="1">
      <c r="A99" s="89">
        <v>992</v>
      </c>
      <c r="B99" s="89" t="s">
        <v>239</v>
      </c>
      <c r="C99" s="291" t="s">
        <v>513</v>
      </c>
    </row>
    <row r="100" spans="1:3" s="306" customFormat="1" ht="106.5" customHeight="1">
      <c r="A100" s="303">
        <v>992</v>
      </c>
      <c r="B100" s="304" t="s">
        <v>463</v>
      </c>
      <c r="C100" s="305" t="s">
        <v>514</v>
      </c>
    </row>
    <row r="101" spans="1:3" s="306" customFormat="1" ht="39" customHeight="1">
      <c r="A101" s="303">
        <v>992</v>
      </c>
      <c r="B101" s="304" t="s">
        <v>464</v>
      </c>
      <c r="C101" s="305" t="s">
        <v>513</v>
      </c>
    </row>
    <row r="102" spans="1:14" s="95" customFormat="1" ht="144.75" customHeight="1">
      <c r="A102" s="94">
        <v>992</v>
      </c>
      <c r="B102" s="286" t="s">
        <v>271</v>
      </c>
      <c r="C102" s="291" t="s">
        <v>515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s="95" customFormat="1" ht="82.5" customHeight="1">
      <c r="A103" s="94">
        <v>992</v>
      </c>
      <c r="B103" s="94" t="s">
        <v>141</v>
      </c>
      <c r="C103" s="291" t="s">
        <v>516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s="95" customFormat="1" ht="72" customHeight="1">
      <c r="A104" s="89">
        <v>992</v>
      </c>
      <c r="B104" s="89" t="s">
        <v>132</v>
      </c>
      <c r="C104" s="93" t="s">
        <v>517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3" s="105" customFormat="1" ht="41.25" customHeight="1">
      <c r="A105" s="89">
        <v>992</v>
      </c>
      <c r="B105" s="89" t="s">
        <v>142</v>
      </c>
      <c r="C105" s="291" t="s">
        <v>246</v>
      </c>
    </row>
    <row r="106" spans="1:3" s="105" customFormat="1" ht="43.5" customHeight="1">
      <c r="A106" s="89">
        <v>992</v>
      </c>
      <c r="B106" s="89" t="s">
        <v>272</v>
      </c>
      <c r="C106" s="291" t="s">
        <v>522</v>
      </c>
    </row>
    <row r="107" spans="1:3" s="105" customFormat="1" ht="42" customHeight="1">
      <c r="A107" s="89">
        <v>992</v>
      </c>
      <c r="B107" s="89" t="s">
        <v>273</v>
      </c>
      <c r="C107" s="291" t="s">
        <v>523</v>
      </c>
    </row>
    <row r="108" spans="1:3" s="105" customFormat="1" ht="54.75" customHeight="1" hidden="1">
      <c r="A108" s="403" t="s">
        <v>468</v>
      </c>
      <c r="B108" s="403"/>
      <c r="C108" s="403"/>
    </row>
    <row r="109" spans="1:3" s="105" customFormat="1" ht="43.5" customHeight="1">
      <c r="A109" s="238"/>
      <c r="B109" s="238"/>
      <c r="C109" s="238"/>
    </row>
    <row r="110" spans="1:3" s="105" customFormat="1" ht="15" customHeight="1" hidden="1">
      <c r="A110" s="96"/>
      <c r="B110" s="96"/>
      <c r="C110" s="97"/>
    </row>
    <row r="111" spans="1:3" ht="19.5" customHeight="1">
      <c r="A111" s="11" t="s">
        <v>431</v>
      </c>
      <c r="B111" s="29"/>
      <c r="C111" s="37"/>
    </row>
    <row r="112" spans="1:3" ht="18.75">
      <c r="A112" s="98" t="s">
        <v>432</v>
      </c>
      <c r="C112" s="37"/>
    </row>
    <row r="113" spans="1:3" ht="18.75">
      <c r="A113" s="11" t="s">
        <v>433</v>
      </c>
      <c r="C113" s="43" t="s">
        <v>434</v>
      </c>
    </row>
  </sheetData>
  <sheetProtection/>
  <mergeCells count="4">
    <mergeCell ref="A16:C16"/>
    <mergeCell ref="A18:B18"/>
    <mergeCell ref="C18:C19"/>
    <mergeCell ref="A108:C108"/>
  </mergeCells>
  <printOptions/>
  <pageMargins left="1.1811023622047245" right="0.1968503937007874" top="0.1968503937007874" bottom="0.7874015748031497" header="0" footer="0"/>
  <pageSetup fitToHeight="12" horizontalDpi="600" verticalDpi="600" orientation="portrait" paperSize="9" scale="70" r:id="rId1"/>
  <rowBreaks count="3" manualBreakCount="3">
    <brk id="46" max="2" man="1"/>
    <brk id="71" max="2" man="1"/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="60" zoomScaleNormal="75" zoomScalePageLayoutView="0" workbookViewId="0" topLeftCell="A4">
      <selection activeCell="S34" sqref="S34"/>
    </sheetView>
  </sheetViews>
  <sheetFormatPr defaultColWidth="9.00390625" defaultRowHeight="12.75"/>
  <cols>
    <col min="1" max="1" width="7.00390625" style="98" customWidth="1"/>
    <col min="2" max="2" width="11.625" style="98" customWidth="1"/>
    <col min="3" max="3" width="5.00390625" style="98" customWidth="1"/>
    <col min="4" max="4" width="16.875" style="98" customWidth="1"/>
    <col min="5" max="5" width="12.875" style="98" customWidth="1"/>
    <col min="6" max="6" width="17.125" style="98" customWidth="1"/>
    <col min="7" max="7" width="16.25390625" style="98" customWidth="1"/>
    <col min="8" max="8" width="19.875" style="98" customWidth="1"/>
    <col min="9" max="9" width="21.00390625" style="98" customWidth="1"/>
    <col min="10" max="16384" width="9.125" style="98" customWidth="1"/>
  </cols>
  <sheetData>
    <row r="1" spans="7:9" ht="18.75" customHeight="1">
      <c r="G1" s="424" t="s">
        <v>102</v>
      </c>
      <c r="H1" s="425"/>
      <c r="I1" s="425"/>
    </row>
    <row r="2" spans="7:9" ht="18.75">
      <c r="G2" s="404" t="s">
        <v>314</v>
      </c>
      <c r="H2" s="405"/>
      <c r="I2" s="405"/>
    </row>
    <row r="3" spans="7:9" ht="18.75">
      <c r="G3" s="426" t="s">
        <v>315</v>
      </c>
      <c r="H3" s="405"/>
      <c r="I3" s="405"/>
    </row>
    <row r="4" spans="7:9" ht="18.75">
      <c r="G4" s="426" t="s">
        <v>316</v>
      </c>
      <c r="H4" s="405"/>
      <c r="I4" s="405"/>
    </row>
    <row r="5" spans="2:9" ht="18.75">
      <c r="B5" s="476" t="s">
        <v>637</v>
      </c>
      <c r="C5" s="476"/>
      <c r="D5" s="476"/>
      <c r="E5" s="476"/>
      <c r="F5" s="476"/>
      <c r="G5" s="476"/>
      <c r="H5" s="476"/>
      <c r="I5" s="476"/>
    </row>
    <row r="6" spans="2:9" ht="18.75">
      <c r="B6" s="476"/>
      <c r="C6" s="476"/>
      <c r="D6" s="476"/>
      <c r="E6" s="476"/>
      <c r="F6" s="476"/>
      <c r="G6" s="476"/>
      <c r="H6" s="476"/>
      <c r="I6" s="476"/>
    </row>
    <row r="7" spans="2:9" ht="18.75">
      <c r="B7" s="476"/>
      <c r="C7" s="476"/>
      <c r="D7" s="476"/>
      <c r="E7" s="476"/>
      <c r="F7" s="476"/>
      <c r="G7" s="476"/>
      <c r="H7" s="476"/>
      <c r="I7" s="476"/>
    </row>
    <row r="8" spans="3:9" ht="18.75">
      <c r="C8" s="215"/>
      <c r="D8" s="215"/>
      <c r="E8" s="215"/>
      <c r="F8" s="215"/>
      <c r="G8" s="215"/>
      <c r="H8" s="215"/>
      <c r="I8" s="215"/>
    </row>
    <row r="9" spans="2:9" ht="18.75">
      <c r="B9" s="477" t="s">
        <v>218</v>
      </c>
      <c r="C9" s="477"/>
      <c r="D9" s="477"/>
      <c r="E9" s="477"/>
      <c r="F9" s="477"/>
      <c r="G9" s="477"/>
      <c r="H9" s="477"/>
      <c r="I9" s="477"/>
    </row>
    <row r="10" spans="2:9" ht="18.75">
      <c r="B10" s="477" t="s">
        <v>628</v>
      </c>
      <c r="C10" s="477"/>
      <c r="D10" s="477"/>
      <c r="E10" s="477"/>
      <c r="F10" s="477"/>
      <c r="G10" s="477"/>
      <c r="H10" s="477"/>
      <c r="I10" s="477"/>
    </row>
    <row r="11" ht="18.75">
      <c r="I11" s="195" t="s">
        <v>209</v>
      </c>
    </row>
    <row r="12" spans="1:9" ht="24" customHeight="1">
      <c r="A12" s="480" t="s">
        <v>373</v>
      </c>
      <c r="B12" s="482" t="s">
        <v>219</v>
      </c>
      <c r="C12" s="483"/>
      <c r="D12" s="478" t="s">
        <v>220</v>
      </c>
      <c r="E12" s="478" t="s">
        <v>221</v>
      </c>
      <c r="F12" s="464" t="s">
        <v>222</v>
      </c>
      <c r="G12" s="486"/>
      <c r="H12" s="486"/>
      <c r="I12" s="465"/>
    </row>
    <row r="13" spans="1:13" ht="112.5">
      <c r="A13" s="481"/>
      <c r="B13" s="484"/>
      <c r="C13" s="485"/>
      <c r="D13" s="463"/>
      <c r="E13" s="463"/>
      <c r="F13" s="216" t="s">
        <v>223</v>
      </c>
      <c r="G13" s="216" t="s">
        <v>224</v>
      </c>
      <c r="H13" s="217" t="s">
        <v>225</v>
      </c>
      <c r="I13" s="216" t="s">
        <v>226</v>
      </c>
      <c r="M13" s="218"/>
    </row>
    <row r="14" spans="1:9" ht="18.75">
      <c r="A14" s="41">
        <v>1</v>
      </c>
      <c r="B14" s="464">
        <v>2</v>
      </c>
      <c r="C14" s="465"/>
      <c r="D14" s="41">
        <v>3</v>
      </c>
      <c r="E14" s="41">
        <v>4</v>
      </c>
      <c r="F14" s="41">
        <v>5</v>
      </c>
      <c r="G14" s="41">
        <v>6</v>
      </c>
      <c r="H14" s="41">
        <v>7</v>
      </c>
      <c r="I14" s="41">
        <v>8</v>
      </c>
    </row>
    <row r="15" spans="1:9" ht="18.75">
      <c r="A15" s="219"/>
      <c r="B15" s="466" t="s">
        <v>227</v>
      </c>
      <c r="C15" s="467"/>
      <c r="D15" s="219"/>
      <c r="E15" s="41">
        <v>0</v>
      </c>
      <c r="F15" s="219"/>
      <c r="G15" s="219"/>
      <c r="H15" s="219"/>
      <c r="I15" s="219"/>
    </row>
    <row r="18" spans="1:9" ht="18.75">
      <c r="A18" s="468" t="s">
        <v>629</v>
      </c>
      <c r="B18" s="443"/>
      <c r="C18" s="443"/>
      <c r="D18" s="443"/>
      <c r="E18" s="443"/>
      <c r="F18" s="443"/>
      <c r="G18" s="443"/>
      <c r="H18" s="443"/>
      <c r="I18" s="443"/>
    </row>
    <row r="19" spans="1:9" ht="18.75">
      <c r="A19" s="443"/>
      <c r="B19" s="443"/>
      <c r="C19" s="443"/>
      <c r="D19" s="443"/>
      <c r="E19" s="443"/>
      <c r="F19" s="443"/>
      <c r="G19" s="443"/>
      <c r="H19" s="443"/>
      <c r="I19" s="443"/>
    </row>
    <row r="20" spans="1:9" ht="18.75">
      <c r="A20" s="443"/>
      <c r="B20" s="443"/>
      <c r="C20" s="443"/>
      <c r="D20" s="443"/>
      <c r="E20" s="443"/>
      <c r="F20" s="443"/>
      <c r="G20" s="443"/>
      <c r="H20" s="443"/>
      <c r="I20" s="443"/>
    </row>
    <row r="21" ht="18.75">
      <c r="I21" s="195" t="s">
        <v>209</v>
      </c>
    </row>
    <row r="22" spans="1:9" ht="12.75" customHeight="1">
      <c r="A22" s="470" t="s">
        <v>240</v>
      </c>
      <c r="B22" s="471"/>
      <c r="C22" s="471"/>
      <c r="D22" s="471"/>
      <c r="E22" s="471"/>
      <c r="F22" s="471"/>
      <c r="G22" s="472"/>
      <c r="H22" s="469" t="s">
        <v>228</v>
      </c>
      <c r="I22" s="479"/>
    </row>
    <row r="23" spans="1:9" ht="45" customHeight="1">
      <c r="A23" s="473"/>
      <c r="B23" s="474"/>
      <c r="C23" s="474"/>
      <c r="D23" s="474"/>
      <c r="E23" s="474"/>
      <c r="F23" s="474"/>
      <c r="G23" s="475"/>
      <c r="H23" s="479"/>
      <c r="I23" s="479"/>
    </row>
    <row r="24" spans="1:9" ht="21" customHeight="1">
      <c r="A24" s="469" t="s">
        <v>293</v>
      </c>
      <c r="B24" s="462"/>
      <c r="C24" s="462"/>
      <c r="D24" s="462"/>
      <c r="E24" s="462"/>
      <c r="F24" s="462"/>
      <c r="G24" s="462"/>
      <c r="H24" s="463">
        <v>0</v>
      </c>
      <c r="I24" s="463"/>
    </row>
    <row r="25" spans="1:9" ht="18.75">
      <c r="A25" s="461" t="s">
        <v>227</v>
      </c>
      <c r="B25" s="462"/>
      <c r="C25" s="462"/>
      <c r="D25" s="462"/>
      <c r="E25" s="462"/>
      <c r="F25" s="462"/>
      <c r="G25" s="462"/>
      <c r="H25" s="463">
        <v>0</v>
      </c>
      <c r="I25" s="463"/>
    </row>
    <row r="28" spans="1:4" ht="18.75">
      <c r="A28" s="18" t="s">
        <v>431</v>
      </c>
      <c r="B28" s="220"/>
      <c r="C28" s="221"/>
      <c r="D28" s="222"/>
    </row>
    <row r="29" spans="1:9" ht="18.75">
      <c r="A29" s="44" t="s">
        <v>432</v>
      </c>
      <c r="B29" s="220"/>
      <c r="C29" s="221"/>
      <c r="D29" s="220"/>
      <c r="I29" s="223"/>
    </row>
    <row r="30" spans="1:9" ht="18.75">
      <c r="A30" s="11" t="s">
        <v>433</v>
      </c>
      <c r="B30" s="220"/>
      <c r="C30" s="224"/>
      <c r="I30" s="37" t="s">
        <v>434</v>
      </c>
    </row>
  </sheetData>
  <sheetProtection/>
  <mergeCells count="21">
    <mergeCell ref="E12:E13"/>
    <mergeCell ref="H22:I23"/>
    <mergeCell ref="A12:A13"/>
    <mergeCell ref="B12:C13"/>
    <mergeCell ref="D12:D13"/>
    <mergeCell ref="F12:I12"/>
    <mergeCell ref="G1:I1"/>
    <mergeCell ref="B5:I7"/>
    <mergeCell ref="B9:I9"/>
    <mergeCell ref="B10:I10"/>
    <mergeCell ref="G2:I2"/>
    <mergeCell ref="G3:I3"/>
    <mergeCell ref="G4:I4"/>
    <mergeCell ref="A25:G25"/>
    <mergeCell ref="H25:I25"/>
    <mergeCell ref="B14:C14"/>
    <mergeCell ref="B15:C15"/>
    <mergeCell ref="A18:I20"/>
    <mergeCell ref="A24:G24"/>
    <mergeCell ref="A22:G23"/>
    <mergeCell ref="H24:I24"/>
  </mergeCells>
  <printOptions/>
  <pageMargins left="1.1811023622047245" right="0.5905511811023623" top="0.7874015748031497" bottom="0.3937007874015748" header="0" footer="0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00390625" defaultRowHeight="12.75"/>
  <cols>
    <col min="1" max="1" width="31.75390625" style="108" customWidth="1"/>
    <col min="2" max="2" width="64.875" style="29" customWidth="1"/>
    <col min="3" max="3" width="15.75390625" style="39" customWidth="1"/>
    <col min="4" max="4" width="15.25390625" style="108" customWidth="1"/>
    <col min="5" max="16384" width="9.125" style="108" customWidth="1"/>
  </cols>
  <sheetData>
    <row r="1" spans="2:3" ht="18.75">
      <c r="B1" s="404" t="s">
        <v>538</v>
      </c>
      <c r="C1" s="405"/>
    </row>
    <row r="2" spans="2:3" ht="18.75">
      <c r="B2" s="404" t="s">
        <v>255</v>
      </c>
      <c r="C2" s="405"/>
    </row>
    <row r="3" spans="2:3" ht="18.75">
      <c r="B3" s="404" t="s">
        <v>256</v>
      </c>
      <c r="C3" s="405"/>
    </row>
    <row r="4" spans="2:3" ht="18.75">
      <c r="B4" s="404" t="s">
        <v>693</v>
      </c>
      <c r="C4" s="405"/>
    </row>
    <row r="5" spans="2:3" ht="18.75" hidden="1">
      <c r="B5" s="412"/>
      <c r="C5" s="413"/>
    </row>
    <row r="7" spans="2:3" ht="18.75" customHeight="1">
      <c r="B7" s="404" t="s">
        <v>254</v>
      </c>
      <c r="C7" s="405"/>
    </row>
    <row r="8" spans="2:3" ht="18.75">
      <c r="B8" s="404" t="s">
        <v>255</v>
      </c>
      <c r="C8" s="405"/>
    </row>
    <row r="9" spans="2:3" ht="18.75">
      <c r="B9" s="404" t="s">
        <v>256</v>
      </c>
      <c r="C9" s="405"/>
    </row>
    <row r="10" spans="2:3" ht="18.75">
      <c r="B10" s="404" t="s">
        <v>663</v>
      </c>
      <c r="C10" s="405"/>
    </row>
    <row r="11" spans="2:3" ht="18.75">
      <c r="B11" s="65"/>
      <c r="C11" s="347"/>
    </row>
    <row r="12" spans="1:3" ht="68.25" customHeight="1">
      <c r="A12" s="416" t="s">
        <v>632</v>
      </c>
      <c r="B12" s="416"/>
      <c r="C12" s="416"/>
    </row>
    <row r="13" ht="8.25" customHeight="1" hidden="1"/>
    <row r="14" ht="18.75">
      <c r="C14" s="38" t="s">
        <v>424</v>
      </c>
    </row>
    <row r="15" spans="1:3" ht="23.25" customHeight="1">
      <c r="A15" s="109" t="s">
        <v>393</v>
      </c>
      <c r="B15" s="110" t="s">
        <v>147</v>
      </c>
      <c r="C15" s="111" t="s">
        <v>358</v>
      </c>
    </row>
    <row r="16" spans="1:3" ht="18.75">
      <c r="A16" s="112">
        <v>1</v>
      </c>
      <c r="B16" s="113">
        <v>2</v>
      </c>
      <c r="C16" s="114">
        <v>3</v>
      </c>
    </row>
    <row r="17" spans="1:3" ht="18.75">
      <c r="A17" s="115" t="s">
        <v>148</v>
      </c>
      <c r="B17" s="116" t="s">
        <v>149</v>
      </c>
      <c r="C17" s="117">
        <f>C18+C23+C24+C25+C26+C27+C19</f>
        <v>3582</v>
      </c>
    </row>
    <row r="18" spans="1:3" ht="19.5" customHeight="1">
      <c r="A18" s="344" t="s">
        <v>150</v>
      </c>
      <c r="B18" s="243" t="s">
        <v>291</v>
      </c>
      <c r="C18" s="129">
        <v>950</v>
      </c>
    </row>
    <row r="19" spans="1:3" ht="19.5" customHeight="1">
      <c r="A19" s="240" t="s">
        <v>337</v>
      </c>
      <c r="B19" s="406" t="s">
        <v>641</v>
      </c>
      <c r="C19" s="409">
        <v>1462</v>
      </c>
    </row>
    <row r="20" spans="1:3" ht="19.5" customHeight="1">
      <c r="A20" s="241" t="s">
        <v>339</v>
      </c>
      <c r="B20" s="407"/>
      <c r="C20" s="410"/>
    </row>
    <row r="21" spans="1:3" ht="19.5" customHeight="1">
      <c r="A21" s="241" t="s">
        <v>341</v>
      </c>
      <c r="B21" s="407"/>
      <c r="C21" s="410"/>
    </row>
    <row r="22" spans="1:3" ht="18" customHeight="1">
      <c r="A22" s="242" t="s">
        <v>343</v>
      </c>
      <c r="B22" s="408"/>
      <c r="C22" s="411"/>
    </row>
    <row r="23" spans="1:3" ht="55.5" customHeight="1">
      <c r="A23" s="345" t="s">
        <v>151</v>
      </c>
      <c r="B23" s="330" t="s">
        <v>642</v>
      </c>
      <c r="C23" s="239">
        <f>90+70</f>
        <v>160</v>
      </c>
    </row>
    <row r="24" spans="1:3" ht="22.5" customHeight="1">
      <c r="A24" s="327" t="s">
        <v>152</v>
      </c>
      <c r="B24" s="294" t="s">
        <v>649</v>
      </c>
      <c r="C24" s="119">
        <f>570+132</f>
        <v>702</v>
      </c>
    </row>
    <row r="25" spans="1:4" ht="94.5" customHeight="1" hidden="1">
      <c r="A25" s="327" t="s">
        <v>153</v>
      </c>
      <c r="B25" s="244" t="s">
        <v>292</v>
      </c>
      <c r="C25" s="119">
        <f>30-30</f>
        <v>0</v>
      </c>
      <c r="D25" s="108">
        <v>-30000</v>
      </c>
    </row>
    <row r="26" spans="1:3" ht="98.25" customHeight="1">
      <c r="A26" s="118" t="s">
        <v>154</v>
      </c>
      <c r="B26" s="120" t="s">
        <v>484</v>
      </c>
      <c r="C26" s="119">
        <v>308</v>
      </c>
    </row>
    <row r="27" spans="1:4" ht="57" customHeight="1" hidden="1">
      <c r="A27" s="327" t="s">
        <v>155</v>
      </c>
      <c r="B27" s="120" t="s">
        <v>466</v>
      </c>
      <c r="C27" s="119">
        <f>45-45</f>
        <v>0</v>
      </c>
      <c r="D27" s="108">
        <v>-45000</v>
      </c>
    </row>
    <row r="28" spans="1:3" ht="18.75">
      <c r="A28" s="121" t="s">
        <v>156</v>
      </c>
      <c r="B28" s="122" t="s">
        <v>157</v>
      </c>
      <c r="C28" s="123">
        <f>C29-C34</f>
        <v>5677.76375</v>
      </c>
    </row>
    <row r="29" spans="1:6" ht="39.75" customHeight="1">
      <c r="A29" s="124" t="s">
        <v>158</v>
      </c>
      <c r="B29" s="120" t="s">
        <v>159</v>
      </c>
      <c r="C29" s="125">
        <f>C30+C32+C33+C31</f>
        <v>5835.7</v>
      </c>
      <c r="E29" s="126"/>
      <c r="F29" s="126"/>
    </row>
    <row r="30" spans="1:4" s="128" customFormat="1" ht="37.5" customHeight="1">
      <c r="A30" s="124" t="s">
        <v>160</v>
      </c>
      <c r="B30" s="120" t="s">
        <v>247</v>
      </c>
      <c r="C30" s="127">
        <f>5600.7-141.4</f>
        <v>5459.3</v>
      </c>
      <c r="D30" s="328"/>
    </row>
    <row r="31" spans="1:4" s="128" customFormat="1" ht="37.5" customHeight="1" hidden="1">
      <c r="A31" s="124" t="s">
        <v>524</v>
      </c>
      <c r="B31" s="333" t="s">
        <v>526</v>
      </c>
      <c r="C31" s="129"/>
      <c r="D31" s="328"/>
    </row>
    <row r="32" spans="1:3" s="128" customFormat="1" ht="37.5">
      <c r="A32" s="124" t="s">
        <v>161</v>
      </c>
      <c r="B32" s="320" t="s">
        <v>248</v>
      </c>
      <c r="C32" s="321">
        <v>194.2</v>
      </c>
    </row>
    <row r="33" spans="1:4" s="128" customFormat="1" ht="27.75" customHeight="1">
      <c r="A33" s="130" t="s">
        <v>659</v>
      </c>
      <c r="B33" s="387" t="s">
        <v>661</v>
      </c>
      <c r="C33" s="393">
        <v>182.2</v>
      </c>
      <c r="D33" s="132"/>
    </row>
    <row r="34" spans="1:3" s="128" customFormat="1" ht="56.25">
      <c r="A34" s="130" t="s">
        <v>162</v>
      </c>
      <c r="B34" s="133" t="s">
        <v>163</v>
      </c>
      <c r="C34" s="134">
        <f>C35</f>
        <v>157.93625</v>
      </c>
    </row>
    <row r="35" spans="1:3" s="128" customFormat="1" ht="75">
      <c r="A35" s="130" t="s">
        <v>132</v>
      </c>
      <c r="B35" s="133" t="s">
        <v>517</v>
      </c>
      <c r="C35" s="134">
        <v>157.93625</v>
      </c>
    </row>
    <row r="36" spans="1:3" ht="18.75">
      <c r="A36" s="135"/>
      <c r="B36" s="136" t="s">
        <v>164</v>
      </c>
      <c r="C36" s="137">
        <f>C28+C17</f>
        <v>9259.76375</v>
      </c>
    </row>
    <row r="37" spans="1:3" ht="60" customHeight="1">
      <c r="A37" s="414" t="s">
        <v>643</v>
      </c>
      <c r="B37" s="415"/>
      <c r="C37" s="415"/>
    </row>
    <row r="38" ht="8.25" customHeight="1" hidden="1">
      <c r="A38" s="18"/>
    </row>
    <row r="39" ht="6" customHeight="1">
      <c r="A39" s="18"/>
    </row>
    <row r="40" spans="1:3" s="11" customFormat="1" ht="18.75">
      <c r="A40" s="138" t="s">
        <v>165</v>
      </c>
      <c r="B40" s="29"/>
      <c r="C40" s="39"/>
    </row>
    <row r="41" spans="1:3" s="11" customFormat="1" ht="18.75">
      <c r="A41" s="138" t="s">
        <v>166</v>
      </c>
      <c r="B41" s="29"/>
      <c r="C41" s="37"/>
    </row>
    <row r="42" spans="1:3" s="11" customFormat="1" ht="18.75">
      <c r="A42" s="98" t="s">
        <v>167</v>
      </c>
      <c r="B42" s="10"/>
      <c r="C42" s="37" t="s">
        <v>434</v>
      </c>
    </row>
    <row r="43" spans="4:9" ht="8.25" customHeight="1">
      <c r="D43" s="18"/>
      <c r="E43" s="11"/>
      <c r="F43" s="11"/>
      <c r="G43" s="11"/>
      <c r="H43" s="139"/>
      <c r="I43" s="11"/>
    </row>
    <row r="44" spans="2:8" ht="18.75">
      <c r="B44" s="107"/>
      <c r="C44" s="140"/>
      <c r="D44" s="18"/>
      <c r="E44" s="11"/>
      <c r="F44" s="11"/>
      <c r="G44" s="11"/>
      <c r="H44" s="11"/>
    </row>
    <row r="45" spans="2:3" ht="18.75">
      <c r="B45" s="107"/>
      <c r="C45" s="140"/>
    </row>
  </sheetData>
  <sheetProtection/>
  <mergeCells count="13">
    <mergeCell ref="A37:C37"/>
    <mergeCell ref="A12:C12"/>
    <mergeCell ref="B7:C7"/>
    <mergeCell ref="B8:C8"/>
    <mergeCell ref="B9:C9"/>
    <mergeCell ref="B10:C10"/>
    <mergeCell ref="B19:B22"/>
    <mergeCell ref="C19:C22"/>
    <mergeCell ref="B1:C1"/>
    <mergeCell ref="B2:C2"/>
    <mergeCell ref="B3:C3"/>
    <mergeCell ref="B5:C5"/>
    <mergeCell ref="B4:C4"/>
  </mergeCells>
  <printOptions/>
  <pageMargins left="1.1811023622047245" right="0.3937007874015748" top="0.1968503937007874" bottom="0.5905511811023623" header="0" footer="0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view="pageBreakPreview" zoomScale="66" zoomScaleSheetLayoutView="66" zoomScalePageLayoutView="0" workbookViewId="0" topLeftCell="A61">
      <selection activeCell="F41" sqref="F41"/>
    </sheetView>
  </sheetViews>
  <sheetFormatPr defaultColWidth="9.00390625" defaultRowHeight="12.75"/>
  <cols>
    <col min="1" max="1" width="30.75390625" style="108" customWidth="1"/>
    <col min="2" max="2" width="110.625" style="29" customWidth="1"/>
    <col min="3" max="3" width="18.125" style="39" customWidth="1"/>
    <col min="4" max="4" width="30.75390625" style="108" customWidth="1"/>
    <col min="5" max="16384" width="9.125" style="108" customWidth="1"/>
  </cols>
  <sheetData>
    <row r="1" spans="2:3" ht="18.75">
      <c r="B1" s="421" t="s">
        <v>539</v>
      </c>
      <c r="C1" s="421"/>
    </row>
    <row r="2" spans="2:3" ht="18.75">
      <c r="B2" s="404" t="s">
        <v>279</v>
      </c>
      <c r="C2" s="405"/>
    </row>
    <row r="3" spans="2:3" ht="18.75">
      <c r="B3" s="418" t="s">
        <v>278</v>
      </c>
      <c r="C3" s="405"/>
    </row>
    <row r="4" spans="2:3" ht="18.75">
      <c r="B4" s="418" t="s">
        <v>694</v>
      </c>
      <c r="C4" s="405"/>
    </row>
    <row r="5" ht="18.75" hidden="1"/>
    <row r="6" ht="18.75" hidden="1"/>
    <row r="8" spans="2:3" ht="18.75">
      <c r="B8" s="421" t="s">
        <v>277</v>
      </c>
      <c r="C8" s="421"/>
    </row>
    <row r="9" spans="2:3" ht="18.75">
      <c r="B9" s="404" t="s">
        <v>279</v>
      </c>
      <c r="C9" s="405"/>
    </row>
    <row r="10" spans="2:3" ht="18.75">
      <c r="B10" s="418" t="s">
        <v>278</v>
      </c>
      <c r="C10" s="405"/>
    </row>
    <row r="11" spans="2:3" ht="18.75">
      <c r="B11" s="418" t="s">
        <v>664</v>
      </c>
      <c r="C11" s="405"/>
    </row>
    <row r="12" spans="2:3" ht="18.75">
      <c r="B12" s="107"/>
      <c r="C12" s="38"/>
    </row>
    <row r="13" spans="1:3" ht="20.25">
      <c r="A13" s="417" t="s">
        <v>631</v>
      </c>
      <c r="B13" s="417"/>
      <c r="C13" s="417"/>
    </row>
    <row r="15" ht="18.75">
      <c r="C15" s="38" t="s">
        <v>424</v>
      </c>
    </row>
    <row r="16" spans="1:3" ht="32.25" customHeight="1">
      <c r="A16" s="141" t="s">
        <v>393</v>
      </c>
      <c r="B16" s="142" t="s">
        <v>147</v>
      </c>
      <c r="C16" s="143" t="s">
        <v>358</v>
      </c>
    </row>
    <row r="17" spans="1:3" ht="18.75">
      <c r="A17" s="144">
        <v>1</v>
      </c>
      <c r="B17" s="145">
        <v>2</v>
      </c>
      <c r="C17" s="145">
        <v>3</v>
      </c>
    </row>
    <row r="18" spans="1:3" ht="18.75">
      <c r="A18" s="146" t="s">
        <v>156</v>
      </c>
      <c r="B18" s="147" t="s">
        <v>157</v>
      </c>
      <c r="C18" s="324">
        <f>C19-C42</f>
        <v>5677.76375</v>
      </c>
    </row>
    <row r="19" spans="1:4" ht="25.5" customHeight="1">
      <c r="A19" s="149" t="s">
        <v>158</v>
      </c>
      <c r="B19" s="150" t="s">
        <v>159</v>
      </c>
      <c r="C19" s="324">
        <f>C20+C28+C23+C35</f>
        <v>5835.7</v>
      </c>
      <c r="D19" s="126"/>
    </row>
    <row r="20" spans="1:3" s="128" customFormat="1" ht="23.25" customHeight="1">
      <c r="A20" s="149" t="s">
        <v>160</v>
      </c>
      <c r="B20" s="150" t="s">
        <v>168</v>
      </c>
      <c r="C20" s="151">
        <f>C21</f>
        <v>5459.3</v>
      </c>
    </row>
    <row r="21" spans="1:3" s="128" customFormat="1" ht="18.75">
      <c r="A21" s="149" t="s">
        <v>169</v>
      </c>
      <c r="B21" s="131" t="s">
        <v>170</v>
      </c>
      <c r="C21" s="151">
        <f>C22</f>
        <v>5459.3</v>
      </c>
    </row>
    <row r="22" spans="1:3" s="128" customFormat="1" ht="18.75" customHeight="1">
      <c r="A22" s="332" t="s">
        <v>133</v>
      </c>
      <c r="B22" s="120" t="s">
        <v>644</v>
      </c>
      <c r="C22" s="124">
        <f>5600.7-141.4</f>
        <v>5459.3</v>
      </c>
    </row>
    <row r="23" spans="1:3" s="128" customFormat="1" ht="18.75" customHeight="1" hidden="1">
      <c r="A23" s="332" t="s">
        <v>524</v>
      </c>
      <c r="B23" s="120" t="s">
        <v>525</v>
      </c>
      <c r="C23" s="337">
        <f>C24</f>
        <v>0</v>
      </c>
    </row>
    <row r="24" spans="1:3" s="128" customFormat="1" ht="18.75" customHeight="1" hidden="1">
      <c r="A24" s="332" t="s">
        <v>527</v>
      </c>
      <c r="B24" s="120" t="s">
        <v>528</v>
      </c>
      <c r="C24" s="337">
        <f>C25</f>
        <v>0</v>
      </c>
    </row>
    <row r="25" spans="1:3" s="128" customFormat="1" ht="18.75" customHeight="1" hidden="1">
      <c r="A25" s="332" t="s">
        <v>137</v>
      </c>
      <c r="B25" s="291" t="s">
        <v>509</v>
      </c>
      <c r="C25" s="337">
        <f>C26+C27</f>
        <v>0</v>
      </c>
    </row>
    <row r="26" spans="1:3" s="128" customFormat="1" ht="63" customHeight="1" hidden="1">
      <c r="A26" s="422" t="s">
        <v>174</v>
      </c>
      <c r="B26" s="334" t="s">
        <v>529</v>
      </c>
      <c r="C26" s="335"/>
    </row>
    <row r="27" spans="1:3" s="128" customFormat="1" ht="38.25" customHeight="1" hidden="1">
      <c r="A27" s="423"/>
      <c r="B27" s="334" t="s">
        <v>530</v>
      </c>
      <c r="C27" s="336"/>
    </row>
    <row r="28" spans="1:3" s="128" customFormat="1" ht="18.75">
      <c r="A28" s="149" t="s">
        <v>161</v>
      </c>
      <c r="B28" s="319" t="s">
        <v>171</v>
      </c>
      <c r="C28" s="148">
        <f>C29+C32</f>
        <v>194.20000000000002</v>
      </c>
    </row>
    <row r="29" spans="1:3" ht="37.5">
      <c r="A29" s="152" t="s">
        <v>172</v>
      </c>
      <c r="B29" s="153" t="s">
        <v>173</v>
      </c>
      <c r="C29" s="124">
        <f>C30</f>
        <v>190.4</v>
      </c>
    </row>
    <row r="30" spans="1:3" ht="37.5">
      <c r="A30" s="152" t="s">
        <v>138</v>
      </c>
      <c r="B30" s="154" t="s">
        <v>518</v>
      </c>
      <c r="C30" s="124">
        <f>C31</f>
        <v>190.4</v>
      </c>
    </row>
    <row r="31" spans="1:3" ht="44.25" customHeight="1">
      <c r="A31" s="155" t="s">
        <v>174</v>
      </c>
      <c r="B31" s="331" t="s">
        <v>519</v>
      </c>
      <c r="C31" s="156">
        <v>190.4</v>
      </c>
    </row>
    <row r="32" spans="1:3" ht="37.5">
      <c r="A32" s="152" t="s">
        <v>175</v>
      </c>
      <c r="B32" s="131" t="s">
        <v>176</v>
      </c>
      <c r="C32" s="124">
        <f>C33</f>
        <v>3.8</v>
      </c>
    </row>
    <row r="33" spans="1:3" ht="37.5">
      <c r="A33" s="380" t="s">
        <v>139</v>
      </c>
      <c r="B33" s="381" t="s">
        <v>520</v>
      </c>
      <c r="C33" s="382">
        <f>C34</f>
        <v>3.8</v>
      </c>
    </row>
    <row r="34" spans="1:3" ht="39.75" customHeight="1">
      <c r="A34" s="383" t="s">
        <v>174</v>
      </c>
      <c r="B34" s="384" t="s">
        <v>521</v>
      </c>
      <c r="C34" s="385">
        <v>3.8</v>
      </c>
    </row>
    <row r="35" spans="1:3" ht="28.5" customHeight="1">
      <c r="A35" s="391" t="s">
        <v>659</v>
      </c>
      <c r="B35" s="388" t="s">
        <v>661</v>
      </c>
      <c r="C35" s="392">
        <f>C36</f>
        <v>182.2</v>
      </c>
    </row>
    <row r="36" spans="1:3" ht="28.5" customHeight="1">
      <c r="A36" s="391" t="s">
        <v>660</v>
      </c>
      <c r="B36" s="388" t="s">
        <v>662</v>
      </c>
      <c r="C36" s="392">
        <f>C37</f>
        <v>182.2</v>
      </c>
    </row>
    <row r="37" spans="1:3" ht="28.5" customHeight="1">
      <c r="A37" s="397" t="s">
        <v>140</v>
      </c>
      <c r="B37" s="388" t="s">
        <v>512</v>
      </c>
      <c r="C37" s="392">
        <f>C38+C39+C40+C41</f>
        <v>182.2</v>
      </c>
    </row>
    <row r="38" spans="1:3" ht="77.25" customHeight="1">
      <c r="A38" s="419" t="s">
        <v>174</v>
      </c>
      <c r="B38" s="389" t="s">
        <v>676</v>
      </c>
      <c r="C38" s="390">
        <v>10.9</v>
      </c>
    </row>
    <row r="39" spans="1:3" ht="62.25" customHeight="1">
      <c r="A39" s="420"/>
      <c r="B39" s="389" t="s">
        <v>691</v>
      </c>
      <c r="C39" s="390">
        <v>35.1</v>
      </c>
    </row>
    <row r="40" spans="1:3" ht="41.25" customHeight="1">
      <c r="A40" s="420"/>
      <c r="B40" s="389" t="s">
        <v>677</v>
      </c>
      <c r="C40" s="390">
        <v>114.1</v>
      </c>
    </row>
    <row r="41" spans="1:3" ht="120" customHeight="1">
      <c r="A41" s="420"/>
      <c r="B41" s="389" t="s">
        <v>678</v>
      </c>
      <c r="C41" s="390">
        <v>22.1</v>
      </c>
    </row>
    <row r="42" spans="1:3" ht="39.75" customHeight="1">
      <c r="A42" s="322" t="s">
        <v>162</v>
      </c>
      <c r="B42" s="284" t="s">
        <v>163</v>
      </c>
      <c r="C42" s="323">
        <f>C43</f>
        <v>157.93625</v>
      </c>
    </row>
    <row r="43" spans="1:3" ht="39.75" customHeight="1">
      <c r="A43" s="130" t="s">
        <v>132</v>
      </c>
      <c r="B43" s="133" t="s">
        <v>517</v>
      </c>
      <c r="C43" s="323">
        <v>157.93625</v>
      </c>
    </row>
    <row r="44" spans="1:3" ht="18.75">
      <c r="A44" s="157"/>
      <c r="B44" s="158"/>
      <c r="C44" s="159"/>
    </row>
    <row r="46" spans="1:3" s="11" customFormat="1" ht="18.75">
      <c r="A46" s="18" t="s">
        <v>435</v>
      </c>
      <c r="B46" s="29"/>
      <c r="C46" s="39"/>
    </row>
    <row r="47" spans="1:3" s="11" customFormat="1" ht="18.75">
      <c r="A47" s="44" t="s">
        <v>432</v>
      </c>
      <c r="B47" s="29"/>
      <c r="C47" s="37"/>
    </row>
    <row r="48" spans="1:3" s="11" customFormat="1" ht="18.75">
      <c r="A48" s="11" t="s">
        <v>433</v>
      </c>
      <c r="B48" s="10"/>
      <c r="C48" s="37" t="s">
        <v>434</v>
      </c>
    </row>
    <row r="50" spans="4:9" ht="18.75">
      <c r="D50" s="18"/>
      <c r="E50" s="11"/>
      <c r="F50" s="11"/>
      <c r="G50" s="11"/>
      <c r="H50" s="139"/>
      <c r="I50" s="11"/>
    </row>
    <row r="51" spans="2:8" ht="18.75">
      <c r="B51" s="107"/>
      <c r="C51" s="140"/>
      <c r="D51" s="18"/>
      <c r="E51" s="11"/>
      <c r="F51" s="11"/>
      <c r="G51" s="11"/>
      <c r="H51" s="11"/>
    </row>
    <row r="52" spans="2:3" ht="18.75">
      <c r="B52" s="107"/>
      <c r="C52" s="140"/>
    </row>
  </sheetData>
  <sheetProtection/>
  <mergeCells count="11">
    <mergeCell ref="B8:C8"/>
    <mergeCell ref="A13:C13"/>
    <mergeCell ref="B10:C10"/>
    <mergeCell ref="B11:C11"/>
    <mergeCell ref="B9:C9"/>
    <mergeCell ref="A38:A41"/>
    <mergeCell ref="B1:C1"/>
    <mergeCell ref="B2:C2"/>
    <mergeCell ref="B3:C3"/>
    <mergeCell ref="B4:C4"/>
    <mergeCell ref="A26:A27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2"/>
  <sheetViews>
    <sheetView view="pageBreakPreview" zoomScale="77" zoomScaleSheetLayoutView="77" zoomScalePageLayoutView="0" workbookViewId="0" topLeftCell="A43">
      <selection activeCell="B4" sqref="B4:E4"/>
    </sheetView>
  </sheetViews>
  <sheetFormatPr defaultColWidth="9.00390625" defaultRowHeight="12.75"/>
  <cols>
    <col min="1" max="1" width="7.875" style="22" customWidth="1"/>
    <col min="2" max="2" width="76.25390625" style="22" customWidth="1"/>
    <col min="3" max="3" width="6.125" style="22" customWidth="1"/>
    <col min="4" max="4" width="5.125" style="22" customWidth="1"/>
    <col min="5" max="5" width="19.00390625" style="45" customWidth="1"/>
    <col min="6" max="6" width="8.125" style="22" customWidth="1"/>
    <col min="7" max="7" width="21.25390625" style="22" customWidth="1"/>
    <col min="8" max="36" width="9.125" style="22" customWidth="1"/>
    <col min="37" max="16384" width="9.125" style="12" customWidth="1"/>
  </cols>
  <sheetData>
    <row r="1" spans="2:5" ht="18.75">
      <c r="B1" s="424" t="s">
        <v>665</v>
      </c>
      <c r="C1" s="424"/>
      <c r="D1" s="424"/>
      <c r="E1" s="425"/>
    </row>
    <row r="2" spans="2:5" ht="18.75">
      <c r="B2" s="404" t="s">
        <v>252</v>
      </c>
      <c r="C2" s="404"/>
      <c r="D2" s="404"/>
      <c r="E2" s="405"/>
    </row>
    <row r="3" spans="2:5" ht="18.75">
      <c r="B3" s="426" t="s">
        <v>253</v>
      </c>
      <c r="C3" s="426"/>
      <c r="D3" s="426"/>
      <c r="E3" s="405"/>
    </row>
    <row r="4" spans="2:5" ht="18.75">
      <c r="B4" s="426" t="s">
        <v>695</v>
      </c>
      <c r="C4" s="426"/>
      <c r="D4" s="426"/>
      <c r="E4" s="426"/>
    </row>
    <row r="5" spans="2:5" ht="18.75" hidden="1">
      <c r="B5" s="13"/>
      <c r="C5" s="13"/>
      <c r="D5" s="13"/>
      <c r="E5" s="68"/>
    </row>
    <row r="6" spans="2:5" ht="18.75" hidden="1">
      <c r="B6" s="13"/>
      <c r="C6" s="13"/>
      <c r="D6" s="13"/>
      <c r="E6" s="68"/>
    </row>
    <row r="7" spans="2:5" ht="18.75">
      <c r="B7" s="13"/>
      <c r="C7" s="13"/>
      <c r="D7" s="13"/>
      <c r="E7" s="68"/>
    </row>
    <row r="8" spans="2:5" ht="18.75">
      <c r="B8" s="424" t="s">
        <v>251</v>
      </c>
      <c r="C8" s="424"/>
      <c r="D8" s="424"/>
      <c r="E8" s="425"/>
    </row>
    <row r="9" spans="2:5" ht="18.75">
      <c r="B9" s="404" t="s">
        <v>252</v>
      </c>
      <c r="C9" s="404"/>
      <c r="D9" s="404"/>
      <c r="E9" s="405"/>
    </row>
    <row r="10" spans="2:5" ht="18.75">
      <c r="B10" s="426" t="s">
        <v>253</v>
      </c>
      <c r="C10" s="426"/>
      <c r="D10" s="426"/>
      <c r="E10" s="405"/>
    </row>
    <row r="11" spans="1:5" ht="18.75">
      <c r="A11" s="13"/>
      <c r="B11" s="426" t="s">
        <v>666</v>
      </c>
      <c r="C11" s="426"/>
      <c r="D11" s="426"/>
      <c r="E11" s="405"/>
    </row>
    <row r="12" spans="1:5" ht="18.75">
      <c r="A12" s="13"/>
      <c r="B12" s="13"/>
      <c r="C12" s="13"/>
      <c r="D12" s="13"/>
      <c r="E12" s="68"/>
    </row>
    <row r="13" spans="1:5" ht="18.75">
      <c r="A13" s="429" t="s">
        <v>638</v>
      </c>
      <c r="B13" s="430"/>
      <c r="C13" s="430"/>
      <c r="D13" s="430"/>
      <c r="E13" s="430"/>
    </row>
    <row r="14" spans="1:5" ht="41.25" customHeight="1">
      <c r="A14" s="427" t="s">
        <v>633</v>
      </c>
      <c r="B14" s="428"/>
      <c r="C14" s="428"/>
      <c r="D14" s="428"/>
      <c r="E14" s="428"/>
    </row>
    <row r="15" spans="1:5" ht="12.75" customHeight="1">
      <c r="A15" s="13"/>
      <c r="E15" s="12"/>
    </row>
    <row r="16" ht="18.75">
      <c r="E16" s="38" t="s">
        <v>424</v>
      </c>
    </row>
    <row r="17" spans="1:5" ht="29.25" customHeight="1">
      <c r="A17" s="42" t="s">
        <v>373</v>
      </c>
      <c r="B17" s="42" t="s">
        <v>401</v>
      </c>
      <c r="C17" s="42" t="s">
        <v>249</v>
      </c>
      <c r="D17" s="42" t="s">
        <v>368</v>
      </c>
      <c r="E17" s="57" t="s">
        <v>358</v>
      </c>
    </row>
    <row r="18" spans="1:5" ht="18.75">
      <c r="A18" s="41">
        <v>1</v>
      </c>
      <c r="B18" s="41">
        <v>2</v>
      </c>
      <c r="C18" s="41">
        <v>3</v>
      </c>
      <c r="D18" s="41">
        <v>4</v>
      </c>
      <c r="E18" s="58">
        <v>5</v>
      </c>
    </row>
    <row r="19" spans="1:36" s="20" customFormat="1" ht="18.75">
      <c r="A19" s="23"/>
      <c r="B19" s="24" t="s">
        <v>412</v>
      </c>
      <c r="C19" s="24"/>
      <c r="D19" s="24"/>
      <c r="E19" s="71">
        <f>E21+E27+E29+E33+E36+E40+E42+E45</f>
        <v>9832.37165</v>
      </c>
      <c r="F19" s="28"/>
      <c r="G19" s="50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5" ht="18.75">
      <c r="A20" s="23"/>
      <c r="B20" s="25" t="s">
        <v>413</v>
      </c>
      <c r="C20" s="25"/>
      <c r="D20" s="25"/>
      <c r="E20" s="34"/>
    </row>
    <row r="21" spans="1:7" ht="18.75">
      <c r="A21" s="21">
        <v>1</v>
      </c>
      <c r="B21" s="26" t="s">
        <v>392</v>
      </c>
      <c r="C21" s="295" t="s">
        <v>370</v>
      </c>
      <c r="D21" s="295" t="s">
        <v>250</v>
      </c>
      <c r="E21" s="35">
        <f>E22+E23+E24+E25+E26</f>
        <v>4285.1</v>
      </c>
      <c r="G21" s="45"/>
    </row>
    <row r="22" spans="1:5" ht="40.5" customHeight="1">
      <c r="A22" s="23"/>
      <c r="B22" s="27" t="s">
        <v>355</v>
      </c>
      <c r="C22" s="296" t="s">
        <v>370</v>
      </c>
      <c r="D22" s="296" t="s">
        <v>371</v>
      </c>
      <c r="E22" s="34">
        <f>'прил 6 (ведомст.)'!J30</f>
        <v>633.6</v>
      </c>
    </row>
    <row r="23" spans="1:5" ht="57.75" customHeight="1">
      <c r="A23" s="23"/>
      <c r="B23" s="27" t="s">
        <v>417</v>
      </c>
      <c r="C23" s="296" t="s">
        <v>370</v>
      </c>
      <c r="D23" s="296" t="s">
        <v>375</v>
      </c>
      <c r="E23" s="34">
        <f>'прил 6 (ведомст.)'!J36</f>
        <v>3170.3000000000006</v>
      </c>
    </row>
    <row r="24" spans="1:5" ht="37.5" customHeight="1">
      <c r="A24" s="23"/>
      <c r="B24" s="27" t="s">
        <v>376</v>
      </c>
      <c r="C24" s="296" t="s">
        <v>370</v>
      </c>
      <c r="D24" s="296" t="s">
        <v>363</v>
      </c>
      <c r="E24" s="34">
        <f>'прил 6 (ведомст.)'!J22</f>
        <v>13.1</v>
      </c>
    </row>
    <row r="25" spans="1:5" ht="18.75">
      <c r="A25" s="23"/>
      <c r="B25" s="27" t="s">
        <v>408</v>
      </c>
      <c r="C25" s="296" t="s">
        <v>370</v>
      </c>
      <c r="D25" s="296" t="s">
        <v>364</v>
      </c>
      <c r="E25" s="34">
        <f>'прил 6 (ведомст.)'!J56</f>
        <v>30</v>
      </c>
    </row>
    <row r="26" spans="1:5" ht="18.75">
      <c r="A26" s="23"/>
      <c r="B26" s="27" t="s">
        <v>409</v>
      </c>
      <c r="C26" s="296" t="s">
        <v>370</v>
      </c>
      <c r="D26" s="296" t="s">
        <v>381</v>
      </c>
      <c r="E26" s="34">
        <f>'прил 6 (ведомст.)'!J62</f>
        <v>438.1</v>
      </c>
    </row>
    <row r="27" spans="1:36" s="19" customFormat="1" ht="18.75">
      <c r="A27" s="47">
        <v>2</v>
      </c>
      <c r="B27" s="49" t="s">
        <v>404</v>
      </c>
      <c r="C27" s="297" t="s">
        <v>371</v>
      </c>
      <c r="D27" s="297" t="s">
        <v>250</v>
      </c>
      <c r="E27" s="35">
        <f>E28</f>
        <v>190.4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s="19" customFormat="1" ht="18.75">
      <c r="A28" s="47"/>
      <c r="B28" s="27" t="s">
        <v>405</v>
      </c>
      <c r="C28" s="296" t="s">
        <v>371</v>
      </c>
      <c r="D28" s="296" t="s">
        <v>372</v>
      </c>
      <c r="E28" s="34">
        <f>'прил 6 (ведомст.)'!J83</f>
        <v>190.4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s="19" customFormat="1" ht="37.5">
      <c r="A29" s="226">
        <v>3</v>
      </c>
      <c r="B29" s="26" t="s">
        <v>410</v>
      </c>
      <c r="C29" s="295" t="s">
        <v>372</v>
      </c>
      <c r="D29" s="295" t="s">
        <v>250</v>
      </c>
      <c r="E29" s="35">
        <f>E30+E31+E32</f>
        <v>66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5" ht="36.75" customHeight="1">
      <c r="A30" s="21"/>
      <c r="B30" s="27" t="s">
        <v>400</v>
      </c>
      <c r="C30" s="296" t="s">
        <v>372</v>
      </c>
      <c r="D30" s="296" t="s">
        <v>366</v>
      </c>
      <c r="E30" s="34">
        <f>'прил 6 (ведомст.)'!J91</f>
        <v>17.9</v>
      </c>
    </row>
    <row r="31" spans="1:5" ht="18.75">
      <c r="A31" s="23"/>
      <c r="B31" s="27" t="s">
        <v>436</v>
      </c>
      <c r="C31" s="296" t="s">
        <v>372</v>
      </c>
      <c r="D31" s="296" t="s">
        <v>362</v>
      </c>
      <c r="E31" s="34">
        <f>'прил 6 (ведомст.)'!J99</f>
        <v>13</v>
      </c>
    </row>
    <row r="32" spans="1:5" ht="37.5">
      <c r="A32" s="23"/>
      <c r="B32" s="27" t="s">
        <v>422</v>
      </c>
      <c r="C32" s="296" t="s">
        <v>372</v>
      </c>
      <c r="D32" s="296" t="s">
        <v>359</v>
      </c>
      <c r="E32" s="394">
        <f>'прил 6 (ведомст.)'!J106</f>
        <v>35.1</v>
      </c>
    </row>
    <row r="33" spans="1:5" ht="18.75">
      <c r="A33" s="21">
        <v>4</v>
      </c>
      <c r="B33" s="26" t="s">
        <v>411</v>
      </c>
      <c r="C33" s="295" t="s">
        <v>375</v>
      </c>
      <c r="D33" s="295" t="s">
        <v>250</v>
      </c>
      <c r="E33" s="35">
        <f>E34+E35</f>
        <v>1730.5208699999998</v>
      </c>
    </row>
    <row r="34" spans="1:7" ht="18" customHeight="1">
      <c r="A34" s="21"/>
      <c r="B34" s="27" t="s">
        <v>382</v>
      </c>
      <c r="C34" s="296" t="s">
        <v>375</v>
      </c>
      <c r="D34" s="296" t="s">
        <v>366</v>
      </c>
      <c r="E34" s="34">
        <f>'прил 6 (ведомст.)'!J116</f>
        <v>1529.42087</v>
      </c>
      <c r="G34" s="73"/>
    </row>
    <row r="35" spans="1:5" ht="18.75">
      <c r="A35" s="23"/>
      <c r="B35" s="27" t="s">
        <v>354</v>
      </c>
      <c r="C35" s="296" t="s">
        <v>375</v>
      </c>
      <c r="D35" s="296" t="s">
        <v>360</v>
      </c>
      <c r="E35" s="34">
        <f>'прил 6 (ведомст.)'!J127</f>
        <v>201.1</v>
      </c>
    </row>
    <row r="36" spans="1:5" ht="18.75">
      <c r="A36" s="47">
        <v>5</v>
      </c>
      <c r="B36" s="26" t="s">
        <v>357</v>
      </c>
      <c r="C36" s="295" t="s">
        <v>361</v>
      </c>
      <c r="D36" s="295" t="s">
        <v>250</v>
      </c>
      <c r="E36" s="35">
        <f>E37+E38+E39</f>
        <v>561.05078</v>
      </c>
    </row>
    <row r="37" spans="1:5" ht="18.75">
      <c r="A37" s="47"/>
      <c r="B37" s="67" t="s">
        <v>462</v>
      </c>
      <c r="C37" s="318" t="s">
        <v>361</v>
      </c>
      <c r="D37" s="318" t="s">
        <v>371</v>
      </c>
      <c r="E37" s="36">
        <f>'прил 6 (ведомст.)'!J144</f>
        <v>60</v>
      </c>
    </row>
    <row r="38" spans="1:5" ht="18.75">
      <c r="A38" s="23"/>
      <c r="B38" s="27" t="s">
        <v>437</v>
      </c>
      <c r="C38" s="296" t="s">
        <v>361</v>
      </c>
      <c r="D38" s="296" t="s">
        <v>372</v>
      </c>
      <c r="E38" s="36">
        <f>'прил 6 (ведомст.)'!J152</f>
        <v>478.95078</v>
      </c>
    </row>
    <row r="39" spans="1:5" ht="21" customHeight="1">
      <c r="A39" s="23"/>
      <c r="B39" s="27" t="s">
        <v>673</v>
      </c>
      <c r="C39" s="296" t="s">
        <v>361</v>
      </c>
      <c r="D39" s="296" t="s">
        <v>361</v>
      </c>
      <c r="E39" s="395">
        <f>'прил 6 (ведомст.)'!J165</f>
        <v>22.1</v>
      </c>
    </row>
    <row r="40" spans="1:5" ht="18.75">
      <c r="A40" s="47">
        <v>6</v>
      </c>
      <c r="B40" s="49" t="s">
        <v>11</v>
      </c>
      <c r="C40" s="297" t="s">
        <v>12</v>
      </c>
      <c r="D40" s="297" t="s">
        <v>250</v>
      </c>
      <c r="E40" s="46">
        <f>E41</f>
        <v>1</v>
      </c>
    </row>
    <row r="41" spans="1:5" ht="18.75">
      <c r="A41" s="23"/>
      <c r="B41" s="27" t="s">
        <v>13</v>
      </c>
      <c r="C41" s="296" t="s">
        <v>12</v>
      </c>
      <c r="D41" s="296" t="s">
        <v>12</v>
      </c>
      <c r="E41" s="36">
        <f>'прил 6 (ведомст.)'!J172</f>
        <v>1</v>
      </c>
    </row>
    <row r="42" spans="1:5" ht="18.75">
      <c r="A42" s="21">
        <v>7</v>
      </c>
      <c r="B42" s="26" t="s">
        <v>351</v>
      </c>
      <c r="C42" s="295" t="s">
        <v>365</v>
      </c>
      <c r="D42" s="295" t="s">
        <v>250</v>
      </c>
      <c r="E42" s="35">
        <f>E43</f>
        <v>2873.5</v>
      </c>
    </row>
    <row r="43" spans="1:5" ht="18.75">
      <c r="A43" s="23"/>
      <c r="B43" s="27" t="s">
        <v>420</v>
      </c>
      <c r="C43" s="296" t="s">
        <v>365</v>
      </c>
      <c r="D43" s="296" t="s">
        <v>370</v>
      </c>
      <c r="E43" s="34">
        <f>'прил 6 (ведомст.)'!J184</f>
        <v>2873.5</v>
      </c>
    </row>
    <row r="44" spans="1:5" ht="21.75" customHeight="1" hidden="1">
      <c r="A44" s="21"/>
      <c r="B44" s="27" t="s">
        <v>383</v>
      </c>
      <c r="C44" s="296" t="s">
        <v>365</v>
      </c>
      <c r="D44" s="296" t="s">
        <v>375</v>
      </c>
      <c r="E44" s="34">
        <f>'прил 5 (ЦСР,ВР)'!G176</f>
        <v>0</v>
      </c>
    </row>
    <row r="45" spans="1:5" ht="18.75">
      <c r="A45" s="47">
        <v>8</v>
      </c>
      <c r="B45" s="30" t="s">
        <v>377</v>
      </c>
      <c r="C45" s="298" t="s">
        <v>364</v>
      </c>
      <c r="D45" s="298" t="s">
        <v>250</v>
      </c>
      <c r="E45" s="46">
        <f>E47</f>
        <v>124.8</v>
      </c>
    </row>
    <row r="46" spans="1:5" ht="18.75" hidden="1">
      <c r="A46" s="23"/>
      <c r="B46" s="60" t="s">
        <v>423</v>
      </c>
      <c r="C46" s="299"/>
      <c r="D46" s="299"/>
      <c r="E46" s="36"/>
    </row>
    <row r="47" spans="1:5" ht="18.75">
      <c r="A47" s="23"/>
      <c r="B47" s="60" t="s">
        <v>6</v>
      </c>
      <c r="C47" s="299" t="s">
        <v>364</v>
      </c>
      <c r="D47" s="299" t="s">
        <v>371</v>
      </c>
      <c r="E47" s="36">
        <f>'прил 6 (ведомст.)'!J233</f>
        <v>124.8</v>
      </c>
    </row>
    <row r="48" ht="15" customHeight="1"/>
    <row r="49" ht="12" customHeight="1"/>
    <row r="50" spans="1:5" s="11" customFormat="1" ht="18.75">
      <c r="A50" s="18" t="s">
        <v>435</v>
      </c>
      <c r="B50" s="39"/>
      <c r="C50" s="39"/>
      <c r="D50" s="39"/>
      <c r="E50" s="51"/>
    </row>
    <row r="51" spans="1:5" s="11" customFormat="1" ht="18.75">
      <c r="A51" s="44" t="s">
        <v>432</v>
      </c>
      <c r="B51" s="37"/>
      <c r="C51" s="37"/>
      <c r="D51" s="37"/>
      <c r="E51" s="51"/>
    </row>
    <row r="52" spans="1:5" s="11" customFormat="1" ht="18.75">
      <c r="A52" s="11" t="s">
        <v>433</v>
      </c>
      <c r="E52" s="52" t="s">
        <v>434</v>
      </c>
    </row>
  </sheetData>
  <sheetProtection/>
  <mergeCells count="10">
    <mergeCell ref="B1:E1"/>
    <mergeCell ref="B2:E2"/>
    <mergeCell ref="B3:E3"/>
    <mergeCell ref="B4:E4"/>
    <mergeCell ref="A14:E14"/>
    <mergeCell ref="B8:E8"/>
    <mergeCell ref="A13:E13"/>
    <mergeCell ref="B9:E9"/>
    <mergeCell ref="B10:E10"/>
    <mergeCell ref="B11:E11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8"/>
  <sheetViews>
    <sheetView view="pageBreakPreview" zoomScale="70" zoomScaleNormal="80" zoomScaleSheetLayoutView="70" zoomScalePageLayoutView="0" workbookViewId="0" topLeftCell="B186">
      <selection activeCell="C4" sqref="C4:G4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88.875" style="14" customWidth="1"/>
    <col min="4" max="4" width="11.125" style="6" hidden="1" customWidth="1"/>
    <col min="5" max="5" width="18.00390625" style="6" customWidth="1"/>
    <col min="6" max="6" width="6.125" style="33" customWidth="1"/>
    <col min="7" max="7" width="11.125" style="33" customWidth="1"/>
    <col min="8" max="8" width="27.875" style="1" customWidth="1"/>
    <col min="9" max="9" width="10.00390625" style="1" customWidth="1"/>
    <col min="10" max="16384" width="9.125" style="1" customWidth="1"/>
  </cols>
  <sheetData>
    <row r="1" spans="3:7" ht="16.5">
      <c r="C1" s="424" t="s">
        <v>667</v>
      </c>
      <c r="D1" s="425"/>
      <c r="E1" s="425"/>
      <c r="F1" s="425"/>
      <c r="G1" s="425"/>
    </row>
    <row r="2" spans="3:7" ht="18.75">
      <c r="C2" s="404" t="s">
        <v>259</v>
      </c>
      <c r="D2" s="405"/>
      <c r="E2" s="405"/>
      <c r="F2" s="405"/>
      <c r="G2" s="405"/>
    </row>
    <row r="3" spans="3:7" ht="18.75">
      <c r="C3" s="426" t="s">
        <v>260</v>
      </c>
      <c r="D3" s="405"/>
      <c r="E3" s="405"/>
      <c r="F3" s="405"/>
      <c r="G3" s="405"/>
    </row>
    <row r="4" spans="3:7" ht="18.75">
      <c r="C4" s="426" t="s">
        <v>696</v>
      </c>
      <c r="D4" s="405"/>
      <c r="E4" s="405"/>
      <c r="F4" s="405"/>
      <c r="G4" s="405"/>
    </row>
    <row r="5" spans="1:7" ht="18.75" hidden="1">
      <c r="A5" s="3"/>
      <c r="B5" s="3"/>
      <c r="C5" s="15"/>
      <c r="D5" s="7"/>
      <c r="E5" s="7"/>
      <c r="F5" s="32"/>
      <c r="G5" s="32"/>
    </row>
    <row r="6" spans="1:7" ht="18.75">
      <c r="A6" s="3"/>
      <c r="B6" s="3"/>
      <c r="C6" s="15"/>
      <c r="D6" s="7"/>
      <c r="E6" s="7"/>
      <c r="F6" s="32"/>
      <c r="G6" s="32"/>
    </row>
    <row r="7" spans="1:7" ht="18.75" customHeight="1">
      <c r="A7" s="3"/>
      <c r="B7" s="3"/>
      <c r="C7" s="424" t="s">
        <v>258</v>
      </c>
      <c r="D7" s="425"/>
      <c r="E7" s="425"/>
      <c r="F7" s="425"/>
      <c r="G7" s="425"/>
    </row>
    <row r="8" spans="1:7" ht="18.75">
      <c r="A8" s="3"/>
      <c r="B8" s="3"/>
      <c r="C8" s="404" t="s">
        <v>259</v>
      </c>
      <c r="D8" s="405"/>
      <c r="E8" s="405"/>
      <c r="F8" s="405"/>
      <c r="G8" s="405"/>
    </row>
    <row r="9" spans="1:7" ht="18.75">
      <c r="A9" s="3"/>
      <c r="B9" s="3"/>
      <c r="C9" s="426" t="s">
        <v>260</v>
      </c>
      <c r="D9" s="405"/>
      <c r="E9" s="405"/>
      <c r="F9" s="405"/>
      <c r="G9" s="405"/>
    </row>
    <row r="10" spans="1:7" ht="18.75">
      <c r="A10" s="3"/>
      <c r="B10" s="3"/>
      <c r="C10" s="426" t="s">
        <v>668</v>
      </c>
      <c r="D10" s="405"/>
      <c r="E10" s="405"/>
      <c r="F10" s="405"/>
      <c r="G10" s="405"/>
    </row>
    <row r="11" spans="1:7" ht="18.75">
      <c r="A11" s="3"/>
      <c r="B11" s="3"/>
      <c r="C11" s="15"/>
      <c r="D11" s="7"/>
      <c r="E11" s="7"/>
      <c r="F11" s="32"/>
      <c r="G11" s="32"/>
    </row>
    <row r="12" spans="1:7" ht="100.5" customHeight="1">
      <c r="A12" s="290" t="s">
        <v>257</v>
      </c>
      <c r="B12" s="435" t="s">
        <v>634</v>
      </c>
      <c r="C12" s="430"/>
      <c r="D12" s="430"/>
      <c r="E12" s="430"/>
      <c r="F12" s="430"/>
      <c r="G12" s="430"/>
    </row>
    <row r="13" spans="1:7" ht="15" customHeight="1">
      <c r="A13" s="70"/>
      <c r="B13" s="70"/>
      <c r="C13" s="56"/>
      <c r="D13" s="56"/>
      <c r="E13" s="56"/>
      <c r="F13" s="56"/>
      <c r="G13" s="56"/>
    </row>
    <row r="14" spans="1:7" ht="18.75">
      <c r="A14" s="3"/>
      <c r="B14" s="3"/>
      <c r="C14" s="16"/>
      <c r="D14" s="8"/>
      <c r="E14" s="3"/>
      <c r="F14" s="433" t="s">
        <v>424</v>
      </c>
      <c r="G14" s="434"/>
    </row>
    <row r="15" spans="1:7" ht="21" customHeight="1">
      <c r="A15" s="436" t="s">
        <v>415</v>
      </c>
      <c r="B15" s="436" t="s">
        <v>373</v>
      </c>
      <c r="C15" s="438" t="s">
        <v>401</v>
      </c>
      <c r="D15" s="293" t="s">
        <v>369</v>
      </c>
      <c r="E15" s="439" t="s">
        <v>177</v>
      </c>
      <c r="F15" s="440" t="s">
        <v>178</v>
      </c>
      <c r="G15" s="431" t="s">
        <v>358</v>
      </c>
    </row>
    <row r="16" spans="1:7" ht="35.25" customHeight="1">
      <c r="A16" s="437"/>
      <c r="B16" s="437"/>
      <c r="C16" s="437"/>
      <c r="D16" s="292"/>
      <c r="E16" s="432"/>
      <c r="F16" s="432"/>
      <c r="G16" s="432"/>
    </row>
    <row r="17" spans="1:8" ht="18.75">
      <c r="A17" s="48">
        <v>1</v>
      </c>
      <c r="B17" s="48">
        <v>1</v>
      </c>
      <c r="C17" s="59">
        <v>2</v>
      </c>
      <c r="D17" s="9" t="s">
        <v>396</v>
      </c>
      <c r="E17" s="9" t="s">
        <v>394</v>
      </c>
      <c r="F17" s="40">
        <v>4</v>
      </c>
      <c r="G17" s="40">
        <v>5</v>
      </c>
      <c r="H17" s="74"/>
    </row>
    <row r="18" spans="1:8" ht="25.5" customHeight="1">
      <c r="A18" s="48"/>
      <c r="B18" s="48"/>
      <c r="C18" s="61" t="s">
        <v>261</v>
      </c>
      <c r="D18" s="9"/>
      <c r="E18" s="9"/>
      <c r="F18" s="40"/>
      <c r="G18" s="363">
        <f>G19+G40+G56+G61+G74+G86+G92+G97+G130+G147+G152</f>
        <v>9832.371650000001</v>
      </c>
      <c r="H18" s="74"/>
    </row>
    <row r="19" spans="1:8" ht="39.75" customHeight="1">
      <c r="A19" s="48"/>
      <c r="B19" s="227" t="s">
        <v>211</v>
      </c>
      <c r="C19" s="248" t="s">
        <v>104</v>
      </c>
      <c r="D19" s="250"/>
      <c r="E19" s="364" t="s">
        <v>540</v>
      </c>
      <c r="F19" s="358"/>
      <c r="G19" s="365">
        <f>G20</f>
        <v>2873.5</v>
      </c>
      <c r="H19" s="74"/>
    </row>
    <row r="20" spans="1:8" ht="21" customHeight="1">
      <c r="A20" s="48"/>
      <c r="B20" s="300"/>
      <c r="C20" s="247" t="s">
        <v>294</v>
      </c>
      <c r="D20" s="225"/>
      <c r="E20" s="351" t="s">
        <v>541</v>
      </c>
      <c r="F20" s="359"/>
      <c r="G20" s="366">
        <f>G21+G30+G33</f>
        <v>2873.5</v>
      </c>
      <c r="H20" s="74"/>
    </row>
    <row r="21" spans="1:8" ht="23.25" customHeight="1">
      <c r="A21" s="48"/>
      <c r="B21" s="300"/>
      <c r="C21" s="247" t="s">
        <v>566</v>
      </c>
      <c r="D21" s="225"/>
      <c r="E21" s="351" t="s">
        <v>542</v>
      </c>
      <c r="F21" s="359"/>
      <c r="G21" s="366">
        <f>G22+G28+G26</f>
        <v>2719.1</v>
      </c>
      <c r="H21" s="74"/>
    </row>
    <row r="22" spans="1:8" ht="56.25">
      <c r="A22" s="48"/>
      <c r="B22" s="282"/>
      <c r="C22" s="247" t="s">
        <v>306</v>
      </c>
      <c r="D22" s="225"/>
      <c r="E22" s="351" t="s">
        <v>543</v>
      </c>
      <c r="F22" s="359"/>
      <c r="G22" s="366">
        <f>G23+G24+G25</f>
        <v>2413.5</v>
      </c>
      <c r="H22" s="74"/>
    </row>
    <row r="23" spans="1:8" ht="58.5" customHeight="1">
      <c r="A23" s="48"/>
      <c r="B23" s="282"/>
      <c r="C23" s="247" t="s">
        <v>230</v>
      </c>
      <c r="D23" s="225"/>
      <c r="E23" s="351" t="s">
        <v>543</v>
      </c>
      <c r="F23" s="359">
        <v>100</v>
      </c>
      <c r="G23" s="366">
        <f>'прил 6 (ведомст.)'!J189</f>
        <v>1918</v>
      </c>
      <c r="H23" s="74"/>
    </row>
    <row r="24" spans="1:8" ht="37.5" customHeight="1">
      <c r="A24" s="48"/>
      <c r="B24" s="282"/>
      <c r="C24" s="247" t="s">
        <v>645</v>
      </c>
      <c r="D24" s="225"/>
      <c r="E24" s="351" t="s">
        <v>543</v>
      </c>
      <c r="F24" s="359">
        <v>200</v>
      </c>
      <c r="G24" s="366">
        <f>'прил 6 (ведомст.)'!J190</f>
        <v>455.5</v>
      </c>
      <c r="H24" s="74"/>
    </row>
    <row r="25" spans="1:8" ht="18.75">
      <c r="A25" s="48"/>
      <c r="B25" s="282"/>
      <c r="C25" s="247" t="s">
        <v>235</v>
      </c>
      <c r="D25" s="225"/>
      <c r="E25" s="351" t="s">
        <v>543</v>
      </c>
      <c r="F25" s="359">
        <v>800</v>
      </c>
      <c r="G25" s="366">
        <f>'прил 6 (ведомст.)'!J191</f>
        <v>40</v>
      </c>
      <c r="H25" s="74"/>
    </row>
    <row r="26" spans="1:8" ht="18.75">
      <c r="A26" s="48"/>
      <c r="B26" s="282"/>
      <c r="C26" s="247" t="s">
        <v>307</v>
      </c>
      <c r="D26" s="225"/>
      <c r="E26" s="351" t="s">
        <v>544</v>
      </c>
      <c r="F26" s="359"/>
      <c r="G26" s="366">
        <f>G27</f>
        <v>258.6</v>
      </c>
      <c r="H26" s="74"/>
    </row>
    <row r="27" spans="1:8" ht="39" customHeight="1">
      <c r="A27" s="48"/>
      <c r="B27" s="282"/>
      <c r="C27" s="247" t="s">
        <v>645</v>
      </c>
      <c r="D27" s="225"/>
      <c r="E27" s="351" t="s">
        <v>544</v>
      </c>
      <c r="F27" s="359">
        <v>200</v>
      </c>
      <c r="G27" s="366">
        <f>'прил 6 (ведомст.)'!J193</f>
        <v>258.6</v>
      </c>
      <c r="H27" s="74"/>
    </row>
    <row r="28" spans="1:8" ht="24.75" customHeight="1">
      <c r="A28" s="48"/>
      <c r="B28" s="282"/>
      <c r="C28" s="247" t="s">
        <v>308</v>
      </c>
      <c r="D28" s="225"/>
      <c r="E28" s="351" t="s">
        <v>545</v>
      </c>
      <c r="F28" s="359"/>
      <c r="G28" s="366">
        <f>G29</f>
        <v>47</v>
      </c>
      <c r="H28" s="74"/>
    </row>
    <row r="29" spans="1:8" s="4" customFormat="1" ht="77.25" customHeight="1">
      <c r="A29" s="53">
        <v>1</v>
      </c>
      <c r="B29" s="271"/>
      <c r="C29" s="246" t="s">
        <v>230</v>
      </c>
      <c r="D29" s="225"/>
      <c r="E29" s="351" t="s">
        <v>545</v>
      </c>
      <c r="F29" s="359">
        <v>100</v>
      </c>
      <c r="G29" s="362">
        <f>'прил 6 (ведомст.)'!J195</f>
        <v>47</v>
      </c>
      <c r="H29" s="74"/>
    </row>
    <row r="30" spans="1:8" s="4" customFormat="1" ht="37.5" customHeight="1">
      <c r="A30" s="53"/>
      <c r="B30" s="271"/>
      <c r="C30" s="246" t="s">
        <v>568</v>
      </c>
      <c r="D30" s="225"/>
      <c r="E30" s="351" t="s">
        <v>567</v>
      </c>
      <c r="F30" s="359"/>
      <c r="G30" s="362">
        <f>G31</f>
        <v>104.4</v>
      </c>
      <c r="H30" s="74"/>
    </row>
    <row r="31" spans="1:8" s="4" customFormat="1" ht="23.25" customHeight="1">
      <c r="A31" s="53"/>
      <c r="B31" s="278"/>
      <c r="C31" s="247" t="s">
        <v>308</v>
      </c>
      <c r="D31" s="225"/>
      <c r="E31" s="351" t="s">
        <v>569</v>
      </c>
      <c r="F31" s="351"/>
      <c r="G31" s="362">
        <f>G32</f>
        <v>104.4</v>
      </c>
      <c r="H31" s="74"/>
    </row>
    <row r="32" spans="1:8" s="4" customFormat="1" ht="39.75" customHeight="1">
      <c r="A32" s="53"/>
      <c r="B32" s="271"/>
      <c r="C32" s="247" t="s">
        <v>645</v>
      </c>
      <c r="D32" s="225"/>
      <c r="E32" s="351" t="s">
        <v>569</v>
      </c>
      <c r="F32" s="351" t="s">
        <v>232</v>
      </c>
      <c r="G32" s="362">
        <f>'прил 6 (ведомст.)'!J198</f>
        <v>104.4</v>
      </c>
      <c r="H32" s="74"/>
    </row>
    <row r="33" spans="1:8" ht="39" customHeight="1">
      <c r="A33" s="53"/>
      <c r="B33" s="271"/>
      <c r="C33" s="247" t="s">
        <v>571</v>
      </c>
      <c r="D33" s="225" t="s">
        <v>402</v>
      </c>
      <c r="E33" s="351" t="s">
        <v>570</v>
      </c>
      <c r="F33" s="351"/>
      <c r="G33" s="362">
        <f>G34</f>
        <v>50</v>
      </c>
      <c r="H33" s="74"/>
    </row>
    <row r="34" spans="1:8" ht="36.75" customHeight="1">
      <c r="A34" s="53"/>
      <c r="B34" s="271"/>
      <c r="C34" s="66" t="s">
        <v>37</v>
      </c>
      <c r="D34" s="225" t="s">
        <v>389</v>
      </c>
      <c r="E34" s="351" t="s">
        <v>572</v>
      </c>
      <c r="F34" s="351"/>
      <c r="G34" s="362">
        <f>G35</f>
        <v>50</v>
      </c>
      <c r="H34" s="74"/>
    </row>
    <row r="35" spans="1:8" ht="18" customHeight="1">
      <c r="A35" s="53"/>
      <c r="B35" s="271"/>
      <c r="C35" s="246" t="s">
        <v>237</v>
      </c>
      <c r="D35" s="225"/>
      <c r="E35" s="351" t="s">
        <v>572</v>
      </c>
      <c r="F35" s="351" t="s">
        <v>236</v>
      </c>
      <c r="G35" s="362">
        <f>'прил 6 (ведомст.)'!J201</f>
        <v>50</v>
      </c>
      <c r="H35" s="74"/>
    </row>
    <row r="36" spans="1:8" ht="22.5" customHeight="1" hidden="1">
      <c r="A36" s="53"/>
      <c r="B36" s="271"/>
      <c r="C36" s="252" t="s">
        <v>310</v>
      </c>
      <c r="D36" s="225"/>
      <c r="E36" s="351" t="s">
        <v>309</v>
      </c>
      <c r="F36" s="351"/>
      <c r="G36" s="362">
        <f>G37</f>
        <v>0</v>
      </c>
      <c r="H36" s="74"/>
    </row>
    <row r="37" spans="1:8" s="4" customFormat="1" ht="59.25" customHeight="1" hidden="1">
      <c r="A37" s="54"/>
      <c r="B37" s="85"/>
      <c r="C37" s="253" t="s">
        <v>306</v>
      </c>
      <c r="D37" s="225"/>
      <c r="E37" s="351" t="s">
        <v>311</v>
      </c>
      <c r="F37" s="353"/>
      <c r="G37" s="362">
        <f>G38+G39</f>
        <v>0</v>
      </c>
      <c r="H37" s="74"/>
    </row>
    <row r="38" spans="1:8" ht="39" customHeight="1" hidden="1">
      <c r="A38" s="54"/>
      <c r="B38" s="85"/>
      <c r="C38" s="246" t="s">
        <v>230</v>
      </c>
      <c r="D38" s="225" t="s">
        <v>402</v>
      </c>
      <c r="E38" s="351" t="s">
        <v>311</v>
      </c>
      <c r="F38" s="353" t="s">
        <v>231</v>
      </c>
      <c r="G38" s="362">
        <f>'прил 6 (ведомст.)'!J206</f>
        <v>0</v>
      </c>
      <c r="H38" s="74"/>
    </row>
    <row r="39" spans="1:8" s="4" customFormat="1" ht="22.5" customHeight="1" hidden="1">
      <c r="A39" s="54"/>
      <c r="B39" s="85"/>
      <c r="C39" s="247" t="s">
        <v>233</v>
      </c>
      <c r="D39" s="225" t="s">
        <v>418</v>
      </c>
      <c r="E39" s="351" t="s">
        <v>311</v>
      </c>
      <c r="F39" s="353" t="s">
        <v>232</v>
      </c>
      <c r="G39" s="362">
        <f>'прил 6 (ведомст.)'!J207</f>
        <v>0</v>
      </c>
      <c r="H39" s="74"/>
    </row>
    <row r="40" spans="1:8" s="4" customFormat="1" ht="41.25" customHeight="1">
      <c r="A40" s="54"/>
      <c r="B40" s="104" t="s">
        <v>214</v>
      </c>
      <c r="C40" s="301" t="s">
        <v>105</v>
      </c>
      <c r="D40" s="225"/>
      <c r="E40" s="364" t="s">
        <v>546</v>
      </c>
      <c r="F40" s="353"/>
      <c r="G40" s="367">
        <f>G41</f>
        <v>124.8</v>
      </c>
      <c r="H40" s="74"/>
    </row>
    <row r="41" spans="1:9" s="4" customFormat="1" ht="23.25" customHeight="1">
      <c r="A41" s="54"/>
      <c r="B41" s="85"/>
      <c r="C41" s="247" t="s">
        <v>294</v>
      </c>
      <c r="D41" s="225"/>
      <c r="E41" s="351" t="s">
        <v>547</v>
      </c>
      <c r="F41" s="353"/>
      <c r="G41" s="368">
        <f>G42</f>
        <v>124.8</v>
      </c>
      <c r="H41" s="74"/>
      <c r="I41" s="74"/>
    </row>
    <row r="42" spans="1:9" s="4" customFormat="1" ht="36" customHeight="1">
      <c r="A42" s="54"/>
      <c r="B42" s="85"/>
      <c r="C42" s="247" t="s">
        <v>574</v>
      </c>
      <c r="D42" s="225"/>
      <c r="E42" s="351" t="s">
        <v>573</v>
      </c>
      <c r="F42" s="353"/>
      <c r="G42" s="368">
        <f>G43</f>
        <v>124.8</v>
      </c>
      <c r="H42" s="74"/>
      <c r="I42" s="74"/>
    </row>
    <row r="43" spans="1:8" s="4" customFormat="1" ht="39" customHeight="1">
      <c r="A43" s="54"/>
      <c r="B43" s="85"/>
      <c r="C43" s="254" t="s">
        <v>312</v>
      </c>
      <c r="D43" s="225"/>
      <c r="E43" s="351" t="s">
        <v>575</v>
      </c>
      <c r="F43" s="353"/>
      <c r="G43" s="368">
        <f>G45+G46</f>
        <v>124.8</v>
      </c>
      <c r="H43" s="74"/>
    </row>
    <row r="44" spans="1:8" ht="18.75" customHeight="1" hidden="1">
      <c r="A44" s="54"/>
      <c r="B44" s="85"/>
      <c r="C44" s="63"/>
      <c r="D44" s="225"/>
      <c r="E44" s="351"/>
      <c r="F44" s="351"/>
      <c r="G44" s="362"/>
      <c r="H44" s="74"/>
    </row>
    <row r="45" spans="1:8" ht="54.75" customHeight="1">
      <c r="A45" s="54"/>
      <c r="B45" s="85"/>
      <c r="C45" s="246" t="s">
        <v>230</v>
      </c>
      <c r="D45" s="225"/>
      <c r="E45" s="351" t="s">
        <v>575</v>
      </c>
      <c r="F45" s="353" t="s">
        <v>231</v>
      </c>
      <c r="G45" s="362">
        <f>'прил 6 (ведомст.)'!J242</f>
        <v>115.3</v>
      </c>
      <c r="H45" s="74"/>
    </row>
    <row r="46" spans="1:8" ht="38.25" customHeight="1">
      <c r="A46" s="54"/>
      <c r="B46" s="85"/>
      <c r="C46" s="247" t="s">
        <v>645</v>
      </c>
      <c r="D46" s="225"/>
      <c r="E46" s="351" t="s">
        <v>575</v>
      </c>
      <c r="F46" s="353" t="s">
        <v>232</v>
      </c>
      <c r="G46" s="362">
        <f>'прил 6 (ведомст.)'!J243</f>
        <v>9.5</v>
      </c>
      <c r="H46" s="74"/>
    </row>
    <row r="47" spans="1:8" s="4" customFormat="1" ht="18.75" hidden="1">
      <c r="A47" s="54"/>
      <c r="B47" s="85"/>
      <c r="C47" s="247"/>
      <c r="D47" s="225"/>
      <c r="E47" s="351"/>
      <c r="F47" s="353"/>
      <c r="G47" s="362"/>
      <c r="H47" s="74"/>
    </row>
    <row r="48" spans="1:8" s="4" customFormat="1" ht="22.5" customHeight="1" hidden="1">
      <c r="A48" s="54"/>
      <c r="B48" s="85"/>
      <c r="C48" s="246"/>
      <c r="D48" s="225"/>
      <c r="E48" s="351"/>
      <c r="F48" s="353"/>
      <c r="G48" s="362"/>
      <c r="H48" s="74"/>
    </row>
    <row r="49" spans="1:8" ht="37.5" customHeight="1" hidden="1">
      <c r="A49" s="54"/>
      <c r="B49" s="85"/>
      <c r="C49" s="246"/>
      <c r="D49" s="225"/>
      <c r="E49" s="351"/>
      <c r="F49" s="353"/>
      <c r="G49" s="362"/>
      <c r="H49" s="74"/>
    </row>
    <row r="50" spans="1:8" ht="20.25" customHeight="1" hidden="1">
      <c r="A50" s="54"/>
      <c r="B50" s="85"/>
      <c r="C50" s="246"/>
      <c r="D50" s="225"/>
      <c r="E50" s="351"/>
      <c r="F50" s="353"/>
      <c r="G50" s="362"/>
      <c r="H50" s="74"/>
    </row>
    <row r="51" spans="1:8" ht="16.5" customHeight="1" hidden="1">
      <c r="A51" s="54"/>
      <c r="B51" s="85"/>
      <c r="C51" s="246"/>
      <c r="D51" s="225"/>
      <c r="E51" s="351"/>
      <c r="F51" s="353"/>
      <c r="G51" s="362"/>
      <c r="H51" s="74"/>
    </row>
    <row r="52" spans="1:8" ht="19.5" customHeight="1" hidden="1">
      <c r="A52" s="54"/>
      <c r="B52" s="85"/>
      <c r="C52" s="284"/>
      <c r="D52" s="225"/>
      <c r="E52" s="351"/>
      <c r="F52" s="353"/>
      <c r="G52" s="369"/>
      <c r="H52" s="74"/>
    </row>
    <row r="53" spans="1:8" ht="17.25" customHeight="1" hidden="1">
      <c r="A53" s="54"/>
      <c r="B53" s="85"/>
      <c r="C53" s="66"/>
      <c r="D53" s="225"/>
      <c r="E53" s="351"/>
      <c r="F53" s="353"/>
      <c r="G53" s="369"/>
      <c r="H53" s="74"/>
    </row>
    <row r="54" spans="1:8" ht="18.75" customHeight="1" hidden="1">
      <c r="A54" s="54"/>
      <c r="B54" s="85"/>
      <c r="C54" s="66"/>
      <c r="D54" s="225"/>
      <c r="E54" s="351"/>
      <c r="F54" s="353"/>
      <c r="G54" s="369"/>
      <c r="H54" s="74"/>
    </row>
    <row r="55" spans="1:8" ht="0.75" customHeight="1" hidden="1">
      <c r="A55" s="54"/>
      <c r="B55" s="85"/>
      <c r="C55" s="247"/>
      <c r="D55" s="225"/>
      <c r="E55" s="351"/>
      <c r="F55" s="353"/>
      <c r="G55" s="369"/>
      <c r="H55" s="74"/>
    </row>
    <row r="56" spans="1:8" ht="42.75" customHeight="1">
      <c r="A56" s="54"/>
      <c r="B56" s="104" t="s">
        <v>217</v>
      </c>
      <c r="C56" s="301" t="s">
        <v>106</v>
      </c>
      <c r="D56" s="225"/>
      <c r="E56" s="364" t="s">
        <v>548</v>
      </c>
      <c r="F56" s="353"/>
      <c r="G56" s="370">
        <f>G57</f>
        <v>1</v>
      </c>
      <c r="H56" s="74"/>
    </row>
    <row r="57" spans="1:8" ht="18.75" customHeight="1">
      <c r="A57" s="54"/>
      <c r="B57" s="85"/>
      <c r="C57" s="66" t="s">
        <v>294</v>
      </c>
      <c r="D57" s="225"/>
      <c r="E57" s="351" t="s">
        <v>549</v>
      </c>
      <c r="F57" s="351"/>
      <c r="G57" s="369">
        <f>G58</f>
        <v>1</v>
      </c>
      <c r="H57" s="74"/>
    </row>
    <row r="58" spans="1:8" ht="36" customHeight="1">
      <c r="A58" s="54"/>
      <c r="B58" s="85"/>
      <c r="C58" s="66" t="s">
        <v>577</v>
      </c>
      <c r="D58" s="225"/>
      <c r="E58" s="351" t="s">
        <v>576</v>
      </c>
      <c r="F58" s="351"/>
      <c r="G58" s="369">
        <f>G59</f>
        <v>1</v>
      </c>
      <c r="H58" s="74"/>
    </row>
    <row r="59" spans="1:8" ht="18.75" customHeight="1">
      <c r="A59" s="54"/>
      <c r="B59" s="85"/>
      <c r="C59" s="66" t="s">
        <v>305</v>
      </c>
      <c r="D59" s="225"/>
      <c r="E59" s="351" t="s">
        <v>578</v>
      </c>
      <c r="F59" s="353"/>
      <c r="G59" s="371">
        <f>G60</f>
        <v>1</v>
      </c>
      <c r="H59" s="74"/>
    </row>
    <row r="60" spans="1:8" ht="37.5" customHeight="1">
      <c r="A60" s="54"/>
      <c r="B60" s="85"/>
      <c r="C60" s="247" t="s">
        <v>645</v>
      </c>
      <c r="D60" s="225"/>
      <c r="E60" s="351" t="s">
        <v>578</v>
      </c>
      <c r="F60" s="353" t="s">
        <v>232</v>
      </c>
      <c r="G60" s="369">
        <f>'прил 6 (ведомст.)'!J178</f>
        <v>1</v>
      </c>
      <c r="H60" s="74"/>
    </row>
    <row r="61" spans="1:8" ht="39.75" customHeight="1">
      <c r="A61" s="54"/>
      <c r="B61" s="104" t="s">
        <v>262</v>
      </c>
      <c r="C61" s="301" t="s">
        <v>107</v>
      </c>
      <c r="D61" s="225"/>
      <c r="E61" s="364" t="s">
        <v>550</v>
      </c>
      <c r="F61" s="353"/>
      <c r="G61" s="370">
        <f>G62</f>
        <v>66</v>
      </c>
      <c r="H61" s="74"/>
    </row>
    <row r="62" spans="1:8" ht="19.5" customHeight="1">
      <c r="A62" s="54"/>
      <c r="B62" s="85"/>
      <c r="C62" s="252" t="s">
        <v>294</v>
      </c>
      <c r="D62" s="225"/>
      <c r="E62" s="351" t="s">
        <v>551</v>
      </c>
      <c r="F62" s="353"/>
      <c r="G62" s="369">
        <f>G63+G71+G68</f>
        <v>66</v>
      </c>
      <c r="H62" s="74"/>
    </row>
    <row r="63" spans="1:8" ht="39.75" customHeight="1">
      <c r="A63" s="54"/>
      <c r="B63" s="85"/>
      <c r="C63" s="252" t="s">
        <v>579</v>
      </c>
      <c r="D63" s="225"/>
      <c r="E63" s="351" t="s">
        <v>552</v>
      </c>
      <c r="F63" s="353"/>
      <c r="G63" s="369">
        <f>G64+G66</f>
        <v>17.9</v>
      </c>
      <c r="H63" s="74"/>
    </row>
    <row r="64" spans="1:8" ht="60" customHeight="1">
      <c r="A64" s="54"/>
      <c r="B64" s="85"/>
      <c r="C64" s="252" t="s">
        <v>32</v>
      </c>
      <c r="D64" s="225"/>
      <c r="E64" s="351" t="s">
        <v>553</v>
      </c>
      <c r="F64" s="353"/>
      <c r="G64" s="369">
        <f>G65</f>
        <v>7</v>
      </c>
      <c r="H64" s="74"/>
    </row>
    <row r="65" spans="1:8" ht="37.5" customHeight="1">
      <c r="A65" s="54"/>
      <c r="B65" s="85"/>
      <c r="C65" s="247" t="s">
        <v>645</v>
      </c>
      <c r="D65" s="225"/>
      <c r="E65" s="351" t="s">
        <v>553</v>
      </c>
      <c r="F65" s="353" t="s">
        <v>232</v>
      </c>
      <c r="G65" s="371">
        <f>'прил 6 (ведомст.)'!J96</f>
        <v>7</v>
      </c>
      <c r="H65" s="74"/>
    </row>
    <row r="66" spans="1:8" ht="79.5" customHeight="1">
      <c r="A66" s="54"/>
      <c r="B66" s="85"/>
      <c r="C66" s="388" t="s">
        <v>675</v>
      </c>
      <c r="D66" s="225"/>
      <c r="E66" s="351" t="s">
        <v>674</v>
      </c>
      <c r="F66" s="353"/>
      <c r="G66" s="371">
        <f>G67</f>
        <v>10.9</v>
      </c>
      <c r="H66" s="74"/>
    </row>
    <row r="67" spans="1:8" ht="37.5" customHeight="1">
      <c r="A67" s="54"/>
      <c r="B67" s="85"/>
      <c r="C67" s="247" t="s">
        <v>645</v>
      </c>
      <c r="D67" s="225"/>
      <c r="E67" s="351" t="s">
        <v>674</v>
      </c>
      <c r="F67" s="353" t="s">
        <v>232</v>
      </c>
      <c r="G67" s="371">
        <f>'прил 6 (ведомст.)'!J98</f>
        <v>10.9</v>
      </c>
      <c r="H67" s="74"/>
    </row>
    <row r="68" spans="1:8" ht="27.75" customHeight="1">
      <c r="A68" s="54"/>
      <c r="B68" s="85"/>
      <c r="C68" s="247" t="s">
        <v>684</v>
      </c>
      <c r="D68" s="225"/>
      <c r="E68" s="351" t="s">
        <v>683</v>
      </c>
      <c r="F68" s="353"/>
      <c r="G68" s="371">
        <f>G69</f>
        <v>35.1</v>
      </c>
      <c r="H68" s="74"/>
    </row>
    <row r="69" spans="1:8" ht="60" customHeight="1">
      <c r="A69" s="54"/>
      <c r="B69" s="85"/>
      <c r="C69" s="388" t="s">
        <v>690</v>
      </c>
      <c r="D69" s="225"/>
      <c r="E69" s="351" t="s">
        <v>685</v>
      </c>
      <c r="F69" s="353"/>
      <c r="G69" s="371">
        <f>G70</f>
        <v>35.1</v>
      </c>
      <c r="H69" s="74"/>
    </row>
    <row r="70" spans="1:8" ht="40.5" customHeight="1">
      <c r="A70" s="54"/>
      <c r="B70" s="85"/>
      <c r="C70" s="247" t="s">
        <v>645</v>
      </c>
      <c r="D70" s="225"/>
      <c r="E70" s="351" t="s">
        <v>685</v>
      </c>
      <c r="F70" s="353" t="s">
        <v>232</v>
      </c>
      <c r="G70" s="371">
        <f>'прил 6 (ведомст.)'!J111</f>
        <v>35.1</v>
      </c>
      <c r="H70" s="74"/>
    </row>
    <row r="71" spans="1:8" ht="21.75" customHeight="1">
      <c r="A71" s="54"/>
      <c r="B71" s="85"/>
      <c r="C71" s="252" t="s">
        <v>582</v>
      </c>
      <c r="D71" s="225"/>
      <c r="E71" s="351" t="s">
        <v>580</v>
      </c>
      <c r="F71" s="353"/>
      <c r="G71" s="371">
        <f>G72</f>
        <v>13</v>
      </c>
      <c r="H71" s="74"/>
    </row>
    <row r="72" spans="1:8" ht="23.25" customHeight="1">
      <c r="A72" s="54"/>
      <c r="B72" s="85"/>
      <c r="C72" s="66" t="s">
        <v>58</v>
      </c>
      <c r="D72" s="225"/>
      <c r="E72" s="351" t="s">
        <v>581</v>
      </c>
      <c r="F72" s="353"/>
      <c r="G72" s="372">
        <f>G73</f>
        <v>13</v>
      </c>
      <c r="H72" s="74"/>
    </row>
    <row r="73" spans="1:8" ht="38.25" customHeight="1">
      <c r="A73" s="54"/>
      <c r="B73" s="85"/>
      <c r="C73" s="247" t="s">
        <v>645</v>
      </c>
      <c r="D73" s="225"/>
      <c r="E73" s="351" t="s">
        <v>581</v>
      </c>
      <c r="F73" s="353" t="s">
        <v>232</v>
      </c>
      <c r="G73" s="372">
        <f>'прил 6 (ведомст.)'!J105</f>
        <v>13</v>
      </c>
      <c r="H73" s="74"/>
    </row>
    <row r="74" spans="1:8" ht="42.75" customHeight="1">
      <c r="A74" s="54"/>
      <c r="B74" s="104" t="s">
        <v>263</v>
      </c>
      <c r="C74" s="301" t="s">
        <v>108</v>
      </c>
      <c r="D74" s="225"/>
      <c r="E74" s="364" t="s">
        <v>554</v>
      </c>
      <c r="F74" s="353"/>
      <c r="G74" s="370">
        <f>G76</f>
        <v>165</v>
      </c>
      <c r="H74" s="74"/>
    </row>
    <row r="75" spans="1:8" ht="18.75" hidden="1">
      <c r="A75" s="54"/>
      <c r="B75" s="85"/>
      <c r="C75" s="273"/>
      <c r="D75" s="77"/>
      <c r="E75" s="351"/>
      <c r="F75" s="353"/>
      <c r="G75" s="372"/>
      <c r="H75" s="74"/>
    </row>
    <row r="76" spans="1:8" ht="18.75" customHeight="1">
      <c r="A76" s="54"/>
      <c r="B76" s="85"/>
      <c r="C76" s="253" t="s">
        <v>294</v>
      </c>
      <c r="D76" s="77"/>
      <c r="E76" s="351" t="s">
        <v>555</v>
      </c>
      <c r="F76" s="353"/>
      <c r="G76" s="372">
        <f>G77</f>
        <v>165</v>
      </c>
      <c r="H76" s="74"/>
    </row>
    <row r="77" spans="1:8" ht="54" customHeight="1">
      <c r="A77" s="54"/>
      <c r="B77" s="85"/>
      <c r="C77" s="253" t="s">
        <v>583</v>
      </c>
      <c r="D77" s="77"/>
      <c r="E77" s="351" t="s">
        <v>556</v>
      </c>
      <c r="F77" s="353"/>
      <c r="G77" s="372">
        <f>G78+G81</f>
        <v>165</v>
      </c>
      <c r="H77" s="74"/>
    </row>
    <row r="78" spans="1:8" ht="37.5">
      <c r="A78" s="54"/>
      <c r="B78" s="85"/>
      <c r="C78" s="247" t="s">
        <v>28</v>
      </c>
      <c r="D78" s="77"/>
      <c r="E78" s="351" t="s">
        <v>557</v>
      </c>
      <c r="F78" s="357"/>
      <c r="G78" s="372">
        <f>G79</f>
        <v>80</v>
      </c>
      <c r="H78" s="74"/>
    </row>
    <row r="79" spans="1:8" ht="39" customHeight="1">
      <c r="A79" s="54"/>
      <c r="B79" s="85"/>
      <c r="C79" s="247" t="s">
        <v>645</v>
      </c>
      <c r="D79" s="77"/>
      <c r="E79" s="351" t="s">
        <v>557</v>
      </c>
      <c r="F79" s="357" t="s">
        <v>232</v>
      </c>
      <c r="G79" s="372">
        <f>'прил 6 (ведомст.)'!J67</f>
        <v>80</v>
      </c>
      <c r="H79" s="74"/>
    </row>
    <row r="80" spans="1:8" ht="18.75" hidden="1">
      <c r="A80" s="54"/>
      <c r="B80" s="85"/>
      <c r="C80" s="254"/>
      <c r="D80" s="77"/>
      <c r="E80" s="351"/>
      <c r="F80" s="353"/>
      <c r="G80" s="369"/>
      <c r="H80" s="74"/>
    </row>
    <row r="81" spans="1:8" ht="22.5" customHeight="1">
      <c r="A81" s="54"/>
      <c r="B81" s="85"/>
      <c r="C81" s="252" t="s">
        <v>387</v>
      </c>
      <c r="D81" s="77"/>
      <c r="E81" s="351" t="s">
        <v>584</v>
      </c>
      <c r="F81" s="353"/>
      <c r="G81" s="369">
        <f>G82</f>
        <v>85</v>
      </c>
      <c r="H81" s="74"/>
    </row>
    <row r="82" spans="1:8" ht="39.75" customHeight="1">
      <c r="A82" s="54"/>
      <c r="B82" s="85"/>
      <c r="C82" s="247" t="s">
        <v>645</v>
      </c>
      <c r="D82" s="77"/>
      <c r="E82" s="351" t="s">
        <v>584</v>
      </c>
      <c r="F82" s="353" t="s">
        <v>232</v>
      </c>
      <c r="G82" s="369">
        <f>'прил 6 (ведомст.)'!J132</f>
        <v>85</v>
      </c>
      <c r="H82" s="74"/>
    </row>
    <row r="83" spans="1:8" ht="18.75" hidden="1">
      <c r="A83" s="54"/>
      <c r="B83" s="85"/>
      <c r="C83" s="253"/>
      <c r="D83" s="225"/>
      <c r="E83" s="351"/>
      <c r="F83" s="353"/>
      <c r="G83" s="371"/>
      <c r="H83" s="74"/>
    </row>
    <row r="84" spans="1:8" ht="41.25" customHeight="1" hidden="1">
      <c r="A84" s="54"/>
      <c r="B84" s="85"/>
      <c r="C84" s="253"/>
      <c r="D84" s="225"/>
      <c r="E84" s="351"/>
      <c r="F84" s="353"/>
      <c r="G84" s="371"/>
      <c r="H84" s="74"/>
    </row>
    <row r="85" spans="1:8" ht="19.5" customHeight="1" hidden="1">
      <c r="A85" s="54"/>
      <c r="B85" s="85"/>
      <c r="C85" s="247"/>
      <c r="D85" s="225"/>
      <c r="E85" s="351"/>
      <c r="F85" s="353"/>
      <c r="G85" s="371"/>
      <c r="H85" s="74"/>
    </row>
    <row r="86" spans="1:8" ht="39.75" customHeight="1">
      <c r="A86" s="54"/>
      <c r="B86" s="104" t="s">
        <v>264</v>
      </c>
      <c r="C86" s="301" t="s">
        <v>109</v>
      </c>
      <c r="D86" s="225"/>
      <c r="E86" s="364" t="s">
        <v>558</v>
      </c>
      <c r="F86" s="349"/>
      <c r="G86" s="373">
        <f>G87</f>
        <v>1529.42087</v>
      </c>
      <c r="H86" s="74"/>
    </row>
    <row r="87" spans="1:8" ht="21.75" customHeight="1">
      <c r="A87" s="54"/>
      <c r="B87" s="85"/>
      <c r="C87" s="63" t="s">
        <v>294</v>
      </c>
      <c r="D87" s="225"/>
      <c r="E87" s="351" t="s">
        <v>559</v>
      </c>
      <c r="F87" s="353"/>
      <c r="G87" s="362">
        <f>G88</f>
        <v>1529.42087</v>
      </c>
      <c r="H87" s="74"/>
    </row>
    <row r="88" spans="1:8" ht="37.5" customHeight="1">
      <c r="A88" s="54"/>
      <c r="B88" s="85"/>
      <c r="C88" s="63" t="s">
        <v>585</v>
      </c>
      <c r="D88" s="225"/>
      <c r="E88" s="351" t="s">
        <v>560</v>
      </c>
      <c r="F88" s="353"/>
      <c r="G88" s="362">
        <f>G90</f>
        <v>1529.42087</v>
      </c>
      <c r="H88" s="74"/>
    </row>
    <row r="89" spans="1:8" ht="20.25" customHeight="1" hidden="1">
      <c r="A89" s="54"/>
      <c r="B89" s="85"/>
      <c r="C89" s="247" t="s">
        <v>233</v>
      </c>
      <c r="D89" s="225"/>
      <c r="E89" s="351" t="s">
        <v>531</v>
      </c>
      <c r="F89" s="353" t="s">
        <v>232</v>
      </c>
      <c r="G89" s="362">
        <f>'прил 6 (ведомст.)'!J120</f>
        <v>0</v>
      </c>
      <c r="H89" s="74"/>
    </row>
    <row r="90" spans="1:8" ht="54.75" customHeight="1">
      <c r="A90" s="54"/>
      <c r="B90" s="85"/>
      <c r="C90" s="63" t="s">
        <v>320</v>
      </c>
      <c r="D90" s="225"/>
      <c r="E90" s="351" t="s">
        <v>561</v>
      </c>
      <c r="F90" s="353"/>
      <c r="G90" s="362">
        <f>G91</f>
        <v>1529.42087</v>
      </c>
      <c r="H90" s="74"/>
    </row>
    <row r="91" spans="1:8" ht="39.75" customHeight="1">
      <c r="A91" s="54"/>
      <c r="B91" s="85"/>
      <c r="C91" s="247" t="s">
        <v>645</v>
      </c>
      <c r="D91" s="225"/>
      <c r="E91" s="351" t="s">
        <v>561</v>
      </c>
      <c r="F91" s="353" t="s">
        <v>232</v>
      </c>
      <c r="G91" s="361">
        <f>'прил 6 (ведомст.)'!J122</f>
        <v>1529.42087</v>
      </c>
      <c r="H91" s="74"/>
    </row>
    <row r="92" spans="1:8" ht="52.5" customHeight="1">
      <c r="A92" s="54"/>
      <c r="B92" s="104" t="s">
        <v>265</v>
      </c>
      <c r="C92" s="301" t="s">
        <v>110</v>
      </c>
      <c r="D92" s="225"/>
      <c r="E92" s="364" t="s">
        <v>562</v>
      </c>
      <c r="F92" s="353"/>
      <c r="G92" s="374">
        <f>G93</f>
        <v>2</v>
      </c>
      <c r="H92" s="74"/>
    </row>
    <row r="93" spans="1:8" ht="23.25" customHeight="1">
      <c r="A93" s="54"/>
      <c r="B93" s="85"/>
      <c r="C93" s="247" t="s">
        <v>294</v>
      </c>
      <c r="D93" s="225"/>
      <c r="E93" s="351" t="s">
        <v>563</v>
      </c>
      <c r="F93" s="353"/>
      <c r="G93" s="362">
        <f>G94</f>
        <v>2</v>
      </c>
      <c r="H93" s="74"/>
    </row>
    <row r="94" spans="1:8" ht="21" customHeight="1">
      <c r="A94" s="54"/>
      <c r="B94" s="85"/>
      <c r="C94" s="247" t="s">
        <v>586</v>
      </c>
      <c r="D94" s="225"/>
      <c r="E94" s="351" t="s">
        <v>564</v>
      </c>
      <c r="F94" s="353"/>
      <c r="G94" s="362">
        <f>G95</f>
        <v>2</v>
      </c>
      <c r="H94" s="74"/>
    </row>
    <row r="95" spans="1:8" ht="24.75" customHeight="1">
      <c r="A95" s="54"/>
      <c r="B95" s="85"/>
      <c r="C95" s="247" t="s">
        <v>313</v>
      </c>
      <c r="D95" s="225"/>
      <c r="E95" s="351" t="s">
        <v>565</v>
      </c>
      <c r="F95" s="353"/>
      <c r="G95" s="375">
        <f>G96</f>
        <v>2</v>
      </c>
      <c r="H95" s="74"/>
    </row>
    <row r="96" spans="1:8" ht="38.25" customHeight="1">
      <c r="A96" s="54"/>
      <c r="B96" s="104"/>
      <c r="C96" s="247" t="s">
        <v>645</v>
      </c>
      <c r="D96" s="250"/>
      <c r="E96" s="351" t="s">
        <v>565</v>
      </c>
      <c r="F96" s="353" t="s">
        <v>232</v>
      </c>
      <c r="G96" s="362">
        <f>'прил 6 (ведомст.)'!J137</f>
        <v>2</v>
      </c>
      <c r="H96" s="74"/>
    </row>
    <row r="97" spans="1:8" ht="42" customHeight="1">
      <c r="A97" s="54"/>
      <c r="B97" s="104" t="s">
        <v>266</v>
      </c>
      <c r="C97" s="301" t="s">
        <v>111</v>
      </c>
      <c r="D97" s="225"/>
      <c r="E97" s="364" t="s">
        <v>587</v>
      </c>
      <c r="F97" s="353"/>
      <c r="G97" s="373">
        <f>G98</f>
        <v>4466.500000000001</v>
      </c>
      <c r="H97" s="74"/>
    </row>
    <row r="98" spans="1:8" ht="21.75" customHeight="1">
      <c r="A98" s="54"/>
      <c r="B98" s="85"/>
      <c r="C98" s="247" t="s">
        <v>294</v>
      </c>
      <c r="D98" s="225"/>
      <c r="E98" s="351" t="s">
        <v>588</v>
      </c>
      <c r="F98" s="351"/>
      <c r="G98" s="361">
        <f>G99+G102+G124+G127</f>
        <v>4466.500000000001</v>
      </c>
      <c r="H98" s="74"/>
    </row>
    <row r="99" spans="1:8" ht="38.25" customHeight="1">
      <c r="A99" s="54"/>
      <c r="B99" s="85"/>
      <c r="C99" s="247" t="s">
        <v>590</v>
      </c>
      <c r="D99" s="225"/>
      <c r="E99" s="351" t="s">
        <v>589</v>
      </c>
      <c r="F99" s="351"/>
      <c r="G99" s="361">
        <f>G100</f>
        <v>633.6</v>
      </c>
      <c r="H99" s="74"/>
    </row>
    <row r="100" spans="1:8" ht="18" customHeight="1">
      <c r="A100" s="54"/>
      <c r="B100" s="85"/>
      <c r="C100" s="246" t="s">
        <v>16</v>
      </c>
      <c r="D100" s="225"/>
      <c r="E100" s="351" t="s">
        <v>591</v>
      </c>
      <c r="F100" s="351"/>
      <c r="G100" s="361">
        <f>G101</f>
        <v>633.6</v>
      </c>
      <c r="H100" s="74"/>
    </row>
    <row r="101" spans="1:8" ht="73.5" customHeight="1">
      <c r="A101" s="54"/>
      <c r="B101" s="85"/>
      <c r="C101" s="246" t="s">
        <v>230</v>
      </c>
      <c r="D101" s="225"/>
      <c r="E101" s="351" t="s">
        <v>591</v>
      </c>
      <c r="F101" s="351" t="s">
        <v>231</v>
      </c>
      <c r="G101" s="361">
        <f>'прил 6 (ведомст.)'!J35</f>
        <v>633.6</v>
      </c>
      <c r="H101" s="74"/>
    </row>
    <row r="102" spans="1:8" ht="21" customHeight="1">
      <c r="A102" s="54"/>
      <c r="B102" s="85"/>
      <c r="C102" s="247" t="s">
        <v>18</v>
      </c>
      <c r="D102" s="225"/>
      <c r="E102" s="351" t="s">
        <v>592</v>
      </c>
      <c r="F102" s="351"/>
      <c r="G102" s="361">
        <f>G103+G107+G110+G122</f>
        <v>3717.8000000000006</v>
      </c>
      <c r="H102" s="74"/>
    </row>
    <row r="103" spans="1:8" ht="18.75" customHeight="1">
      <c r="A103" s="54"/>
      <c r="B103" s="85"/>
      <c r="C103" s="246" t="s">
        <v>16</v>
      </c>
      <c r="D103" s="225"/>
      <c r="E103" s="351" t="s">
        <v>593</v>
      </c>
      <c r="F103" s="351"/>
      <c r="G103" s="361">
        <f>G104+G105+G106</f>
        <v>3166.5000000000005</v>
      </c>
      <c r="H103" s="74"/>
    </row>
    <row r="104" spans="1:8" ht="73.5" customHeight="1">
      <c r="A104" s="54"/>
      <c r="B104" s="85"/>
      <c r="C104" s="246" t="s">
        <v>230</v>
      </c>
      <c r="D104" s="225"/>
      <c r="E104" s="351" t="s">
        <v>593</v>
      </c>
      <c r="F104" s="351" t="s">
        <v>231</v>
      </c>
      <c r="G104" s="361">
        <f>'прил 6 (ведомст.)'!J41</f>
        <v>2651.9</v>
      </c>
      <c r="H104" s="74"/>
    </row>
    <row r="105" spans="1:8" ht="38.25" customHeight="1">
      <c r="A105" s="54"/>
      <c r="B105" s="85"/>
      <c r="C105" s="247" t="s">
        <v>645</v>
      </c>
      <c r="D105" s="225"/>
      <c r="E105" s="351" t="s">
        <v>593</v>
      </c>
      <c r="F105" s="353" t="s">
        <v>232</v>
      </c>
      <c r="G105" s="376">
        <f>'прил 6 (ведомст.)'!J42</f>
        <v>480.8</v>
      </c>
      <c r="H105" s="74"/>
    </row>
    <row r="106" spans="1:8" ht="24.75" customHeight="1">
      <c r="A106" s="54"/>
      <c r="B106" s="85"/>
      <c r="C106" s="247" t="s">
        <v>235</v>
      </c>
      <c r="D106" s="225"/>
      <c r="E106" s="351" t="s">
        <v>593</v>
      </c>
      <c r="F106" s="353" t="s">
        <v>234</v>
      </c>
      <c r="G106" s="376">
        <f>'прил 6 (ведомст.)'!J43</f>
        <v>33.800000000000004</v>
      </c>
      <c r="H106" s="74"/>
    </row>
    <row r="107" spans="1:8" ht="39.75" customHeight="1">
      <c r="A107" s="54"/>
      <c r="B107" s="85"/>
      <c r="C107" s="254" t="s">
        <v>303</v>
      </c>
      <c r="D107" s="225"/>
      <c r="E107" s="351" t="s">
        <v>601</v>
      </c>
      <c r="F107" s="353"/>
      <c r="G107" s="369">
        <f>G109</f>
        <v>357.1</v>
      </c>
      <c r="H107" s="74"/>
    </row>
    <row r="108" spans="1:8" ht="37.5" hidden="1">
      <c r="A108" s="54"/>
      <c r="B108" s="85"/>
      <c r="C108" s="247" t="s">
        <v>233</v>
      </c>
      <c r="D108" s="225"/>
      <c r="E108" s="351"/>
      <c r="F108" s="353"/>
      <c r="G108" s="342"/>
      <c r="H108" s="74"/>
    </row>
    <row r="109" spans="1:8" ht="39" customHeight="1">
      <c r="A109" s="54"/>
      <c r="B109" s="85"/>
      <c r="C109" s="247" t="s">
        <v>645</v>
      </c>
      <c r="D109" s="225"/>
      <c r="E109" s="351" t="s">
        <v>601</v>
      </c>
      <c r="F109" s="353" t="s">
        <v>232</v>
      </c>
      <c r="G109" s="369">
        <f>'прил 6 (ведомст.)'!J73</f>
        <v>357.1</v>
      </c>
      <c r="H109" s="74"/>
    </row>
    <row r="110" spans="1:8" ht="39" customHeight="1">
      <c r="A110" s="54"/>
      <c r="B110" s="85"/>
      <c r="C110" s="273" t="s">
        <v>397</v>
      </c>
      <c r="D110" s="225"/>
      <c r="E110" s="351" t="s">
        <v>602</v>
      </c>
      <c r="F110" s="353"/>
      <c r="G110" s="369">
        <f>G111+G112</f>
        <v>190.4</v>
      </c>
      <c r="H110" s="74"/>
    </row>
    <row r="111" spans="1:8" ht="75" customHeight="1">
      <c r="A111" s="54"/>
      <c r="B111" s="85"/>
      <c r="C111" s="246" t="s">
        <v>230</v>
      </c>
      <c r="D111" s="225"/>
      <c r="E111" s="351" t="s">
        <v>602</v>
      </c>
      <c r="F111" s="353" t="s">
        <v>231</v>
      </c>
      <c r="G111" s="369">
        <f>'прил 6 (ведомст.)'!J88</f>
        <v>187.4</v>
      </c>
      <c r="H111" s="74"/>
    </row>
    <row r="112" spans="1:8" ht="39" customHeight="1">
      <c r="A112" s="54"/>
      <c r="B112" s="85"/>
      <c r="C112" s="247" t="s">
        <v>645</v>
      </c>
      <c r="D112" s="225"/>
      <c r="E112" s="351" t="s">
        <v>602</v>
      </c>
      <c r="F112" s="353" t="s">
        <v>232</v>
      </c>
      <c r="G112" s="376">
        <f>'прил 6 (ведомст.)'!J89</f>
        <v>3</v>
      </c>
      <c r="H112" s="74"/>
    </row>
    <row r="113" spans="1:8" ht="18.75" hidden="1">
      <c r="A113" s="54"/>
      <c r="B113" s="85"/>
      <c r="C113" s="247"/>
      <c r="D113" s="225"/>
      <c r="E113" s="351"/>
      <c r="F113" s="351"/>
      <c r="G113" s="369"/>
      <c r="H113" s="74"/>
    </row>
    <row r="114" spans="1:8" ht="22.5" customHeight="1" hidden="1">
      <c r="A114" s="54"/>
      <c r="B114" s="85"/>
      <c r="C114" s="258"/>
      <c r="D114" s="225"/>
      <c r="E114" s="351"/>
      <c r="F114" s="351"/>
      <c r="G114" s="377"/>
      <c r="H114" s="74"/>
    </row>
    <row r="115" spans="1:8" ht="18.75" hidden="1">
      <c r="A115" s="54"/>
      <c r="B115" s="85"/>
      <c r="C115" s="273"/>
      <c r="D115" s="225"/>
      <c r="E115" s="351"/>
      <c r="F115" s="351"/>
      <c r="G115" s="372"/>
      <c r="H115" s="74"/>
    </row>
    <row r="116" spans="1:8" ht="18" customHeight="1" hidden="1">
      <c r="A116" s="54"/>
      <c r="B116" s="85"/>
      <c r="C116" s="66"/>
      <c r="D116" s="225"/>
      <c r="E116" s="351"/>
      <c r="F116" s="351"/>
      <c r="G116" s="369"/>
      <c r="H116" s="74"/>
    </row>
    <row r="117" spans="1:8" ht="15.75" customHeight="1" hidden="1">
      <c r="A117" s="54"/>
      <c r="B117" s="85"/>
      <c r="C117" s="66"/>
      <c r="D117" s="225"/>
      <c r="E117" s="351"/>
      <c r="F117" s="351"/>
      <c r="G117" s="369"/>
      <c r="H117" s="74"/>
    </row>
    <row r="118" spans="1:8" ht="20.25" customHeight="1" hidden="1">
      <c r="A118" s="54"/>
      <c r="B118" s="85"/>
      <c r="C118" s="247"/>
      <c r="D118" s="225"/>
      <c r="E118" s="351"/>
      <c r="F118" s="351"/>
      <c r="G118" s="369"/>
      <c r="H118" s="74"/>
    </row>
    <row r="119" spans="1:8" ht="39" customHeight="1" hidden="1">
      <c r="A119" s="54"/>
      <c r="B119" s="85"/>
      <c r="C119" s="252"/>
      <c r="D119" s="225"/>
      <c r="E119" s="351"/>
      <c r="F119" s="351"/>
      <c r="G119" s="361"/>
      <c r="H119" s="74"/>
    </row>
    <row r="120" spans="1:8" ht="39.75" customHeight="1" hidden="1">
      <c r="A120" s="54"/>
      <c r="B120" s="85"/>
      <c r="C120" s="247"/>
      <c r="D120" s="225"/>
      <c r="E120" s="351"/>
      <c r="F120" s="351"/>
      <c r="G120" s="361"/>
      <c r="H120" s="74"/>
    </row>
    <row r="121" spans="1:8" ht="21.75" customHeight="1" hidden="1">
      <c r="A121" s="54"/>
      <c r="B121" s="85"/>
      <c r="C121" s="247"/>
      <c r="D121" s="225"/>
      <c r="E121" s="351"/>
      <c r="F121" s="351"/>
      <c r="G121" s="362"/>
      <c r="H121" s="74"/>
    </row>
    <row r="122" spans="1:8" ht="41.25" customHeight="1">
      <c r="A122" s="54"/>
      <c r="B122" s="85"/>
      <c r="C122" s="246" t="s">
        <v>295</v>
      </c>
      <c r="D122" s="225"/>
      <c r="E122" s="351" t="s">
        <v>594</v>
      </c>
      <c r="F122" s="351"/>
      <c r="G122" s="362">
        <f>G123</f>
        <v>3.8</v>
      </c>
      <c r="H122" s="74"/>
    </row>
    <row r="123" spans="1:8" ht="40.5" customHeight="1">
      <c r="A123" s="54"/>
      <c r="B123" s="85"/>
      <c r="C123" s="247" t="s">
        <v>645</v>
      </c>
      <c r="D123" s="225"/>
      <c r="E123" s="351" t="s">
        <v>594</v>
      </c>
      <c r="F123" s="351" t="s">
        <v>232</v>
      </c>
      <c r="G123" s="362">
        <f>'прил 6 (ведомст.)'!J46</f>
        <v>3.8</v>
      </c>
      <c r="H123" s="74"/>
    </row>
    <row r="124" spans="1:8" ht="21.75" customHeight="1">
      <c r="A124" s="54"/>
      <c r="B124" s="85"/>
      <c r="C124" s="254" t="s">
        <v>596</v>
      </c>
      <c r="D124" s="225"/>
      <c r="E124" s="351" t="s">
        <v>595</v>
      </c>
      <c r="F124" s="351"/>
      <c r="G124" s="362">
        <f>G125</f>
        <v>1</v>
      </c>
      <c r="H124" s="74"/>
    </row>
    <row r="125" spans="1:8" ht="38.25" customHeight="1">
      <c r="A125" s="54"/>
      <c r="B125" s="99"/>
      <c r="C125" s="254" t="s">
        <v>59</v>
      </c>
      <c r="D125" s="250"/>
      <c r="E125" s="351" t="s">
        <v>597</v>
      </c>
      <c r="F125" s="353"/>
      <c r="G125" s="362">
        <f>G126</f>
        <v>1</v>
      </c>
      <c r="H125" s="74"/>
    </row>
    <row r="126" spans="1:8" ht="38.25" customHeight="1">
      <c r="A126" s="54"/>
      <c r="B126" s="85"/>
      <c r="C126" s="247" t="s">
        <v>645</v>
      </c>
      <c r="D126" s="225"/>
      <c r="E126" s="351" t="s">
        <v>597</v>
      </c>
      <c r="F126" s="353" t="s">
        <v>232</v>
      </c>
      <c r="G126" s="362">
        <f>'прил 6 (ведомст.)'!J77</f>
        <v>1</v>
      </c>
      <c r="H126" s="74"/>
    </row>
    <row r="127" spans="1:8" ht="36.75" customHeight="1">
      <c r="A127" s="54"/>
      <c r="B127" s="85"/>
      <c r="C127" s="247" t="s">
        <v>680</v>
      </c>
      <c r="D127" s="225"/>
      <c r="E127" s="351" t="s">
        <v>679</v>
      </c>
      <c r="F127" s="355"/>
      <c r="G127" s="361">
        <f>G128</f>
        <v>114.1</v>
      </c>
      <c r="H127" s="74"/>
    </row>
    <row r="128" spans="1:8" ht="36.75" customHeight="1">
      <c r="A128" s="54"/>
      <c r="B128" s="85"/>
      <c r="C128" s="253" t="s">
        <v>681</v>
      </c>
      <c r="D128" s="225"/>
      <c r="E128" s="351" t="s">
        <v>682</v>
      </c>
      <c r="F128" s="351"/>
      <c r="G128" s="361">
        <f>G129</f>
        <v>114.1</v>
      </c>
      <c r="H128" s="74"/>
    </row>
    <row r="129" spans="1:8" ht="36.75" customHeight="1">
      <c r="A129" s="54"/>
      <c r="B129" s="85"/>
      <c r="C129" s="247" t="s">
        <v>645</v>
      </c>
      <c r="D129" s="225"/>
      <c r="E129" s="351" t="s">
        <v>682</v>
      </c>
      <c r="F129" s="351" t="s">
        <v>232</v>
      </c>
      <c r="G129" s="361">
        <f>'прил 6 (ведомст.)'!J142</f>
        <v>114.1</v>
      </c>
      <c r="H129" s="74"/>
    </row>
    <row r="130" spans="1:9" ht="41.25" customHeight="1">
      <c r="A130" s="54"/>
      <c r="B130" s="104" t="s">
        <v>267</v>
      </c>
      <c r="C130" s="301" t="s">
        <v>112</v>
      </c>
      <c r="D130" s="225"/>
      <c r="E130" s="364" t="s">
        <v>603</v>
      </c>
      <c r="F130" s="353"/>
      <c r="G130" s="373">
        <f>G131</f>
        <v>561.05078</v>
      </c>
      <c r="H130" s="74"/>
      <c r="I130" s="75"/>
    </row>
    <row r="131" spans="1:8" ht="24" customHeight="1">
      <c r="A131" s="54"/>
      <c r="B131" s="85"/>
      <c r="C131" s="63" t="s">
        <v>294</v>
      </c>
      <c r="D131" s="225"/>
      <c r="E131" s="351" t="s">
        <v>604</v>
      </c>
      <c r="F131" s="353"/>
      <c r="G131" s="369">
        <f>G132+G135+G138+G141+G144</f>
        <v>561.05078</v>
      </c>
      <c r="H131" s="74"/>
    </row>
    <row r="132" spans="1:8" ht="39" customHeight="1">
      <c r="A132" s="54"/>
      <c r="B132" s="85"/>
      <c r="C132" s="62" t="s">
        <v>606</v>
      </c>
      <c r="D132" s="225"/>
      <c r="E132" s="351" t="s">
        <v>605</v>
      </c>
      <c r="F132" s="353"/>
      <c r="G132" s="369">
        <f>G133</f>
        <v>60</v>
      </c>
      <c r="H132" s="74"/>
    </row>
    <row r="133" spans="1:8" ht="21.75" customHeight="1">
      <c r="A133" s="54"/>
      <c r="B133" s="85"/>
      <c r="C133" s="62" t="s">
        <v>470</v>
      </c>
      <c r="D133" s="225"/>
      <c r="E133" s="351" t="s">
        <v>607</v>
      </c>
      <c r="F133" s="353"/>
      <c r="G133" s="369">
        <f>G134</f>
        <v>60</v>
      </c>
      <c r="H133" s="74"/>
    </row>
    <row r="134" spans="1:8" ht="37.5" customHeight="1">
      <c r="A134" s="54"/>
      <c r="B134" s="85"/>
      <c r="C134" s="247" t="s">
        <v>645</v>
      </c>
      <c r="D134" s="225"/>
      <c r="E134" s="351" t="s">
        <v>607</v>
      </c>
      <c r="F134" s="353" t="s">
        <v>232</v>
      </c>
      <c r="G134" s="369">
        <f>'прил 6 (ведомст.)'!J149</f>
        <v>60</v>
      </c>
      <c r="H134" s="74"/>
    </row>
    <row r="135" spans="1:8" ht="19.5" customHeight="1">
      <c r="A135" s="54"/>
      <c r="B135" s="85"/>
      <c r="C135" s="63" t="s">
        <v>609</v>
      </c>
      <c r="D135" s="225"/>
      <c r="E135" s="351" t="s">
        <v>608</v>
      </c>
      <c r="F135" s="353"/>
      <c r="G135" s="369">
        <f>G136</f>
        <v>351.35078</v>
      </c>
      <c r="H135" s="74"/>
    </row>
    <row r="136" spans="1:8" ht="22.5" customHeight="1">
      <c r="A136" s="54"/>
      <c r="B136" s="85"/>
      <c r="C136" s="276" t="s">
        <v>448</v>
      </c>
      <c r="D136" s="225"/>
      <c r="E136" s="351" t="s">
        <v>610</v>
      </c>
      <c r="F136" s="353"/>
      <c r="G136" s="369">
        <f>G137</f>
        <v>351.35078</v>
      </c>
      <c r="H136" s="74"/>
    </row>
    <row r="137" spans="1:8" ht="39" customHeight="1">
      <c r="A137" s="54"/>
      <c r="B137" s="85"/>
      <c r="C137" s="247" t="s">
        <v>645</v>
      </c>
      <c r="D137" s="225"/>
      <c r="E137" s="351" t="s">
        <v>610</v>
      </c>
      <c r="F137" s="353" t="s">
        <v>232</v>
      </c>
      <c r="G137" s="371">
        <f>'прил 6 (ведомст.)'!J158</f>
        <v>351.35078</v>
      </c>
      <c r="H137" s="74"/>
    </row>
    <row r="138" spans="1:8" ht="21.75" customHeight="1">
      <c r="A138" s="54"/>
      <c r="B138" s="85"/>
      <c r="C138" s="247" t="s">
        <v>613</v>
      </c>
      <c r="D138" s="225"/>
      <c r="E138" s="351" t="s">
        <v>611</v>
      </c>
      <c r="F138" s="353"/>
      <c r="G138" s="371">
        <f>G139</f>
        <v>40</v>
      </c>
      <c r="H138" s="74"/>
    </row>
    <row r="139" spans="1:8" ht="21.75" customHeight="1">
      <c r="A139" s="54"/>
      <c r="B139" s="85"/>
      <c r="C139" s="247" t="s">
        <v>614</v>
      </c>
      <c r="D139" s="225"/>
      <c r="E139" s="351" t="s">
        <v>612</v>
      </c>
      <c r="F139" s="353"/>
      <c r="G139" s="371">
        <f>G140</f>
        <v>40</v>
      </c>
      <c r="H139" s="74"/>
    </row>
    <row r="140" spans="1:8" ht="39" customHeight="1">
      <c r="A140" s="54"/>
      <c r="B140" s="85"/>
      <c r="C140" s="247" t="s">
        <v>645</v>
      </c>
      <c r="D140" s="225"/>
      <c r="E140" s="351" t="s">
        <v>612</v>
      </c>
      <c r="F140" s="353" t="s">
        <v>232</v>
      </c>
      <c r="G140" s="371">
        <f>'прил 6 (ведомст.)'!J161</f>
        <v>40</v>
      </c>
      <c r="H140" s="74"/>
    </row>
    <row r="141" spans="1:8" ht="19.5" customHeight="1">
      <c r="A141" s="54"/>
      <c r="B141" s="85"/>
      <c r="C141" s="247" t="s">
        <v>616</v>
      </c>
      <c r="D141" s="225"/>
      <c r="E141" s="351" t="s">
        <v>615</v>
      </c>
      <c r="F141" s="353"/>
      <c r="G141" s="371">
        <f>G142</f>
        <v>87.6</v>
      </c>
      <c r="H141" s="74"/>
    </row>
    <row r="142" spans="1:8" s="4" customFormat="1" ht="24" customHeight="1">
      <c r="A142" s="54"/>
      <c r="B142" s="85"/>
      <c r="C142" s="247" t="s">
        <v>304</v>
      </c>
      <c r="D142" s="225"/>
      <c r="E142" s="351" t="s">
        <v>617</v>
      </c>
      <c r="F142" s="353"/>
      <c r="G142" s="372">
        <f>G143</f>
        <v>87.6</v>
      </c>
      <c r="H142" s="74"/>
    </row>
    <row r="143" spans="1:8" s="4" customFormat="1" ht="38.25" customHeight="1">
      <c r="A143" s="54"/>
      <c r="B143" s="85"/>
      <c r="C143" s="247" t="s">
        <v>645</v>
      </c>
      <c r="D143" s="225"/>
      <c r="E143" s="351" t="s">
        <v>617</v>
      </c>
      <c r="F143" s="353" t="s">
        <v>232</v>
      </c>
      <c r="G143" s="372">
        <f>'прил 6 (ведомст.)'!J164</f>
        <v>87.6</v>
      </c>
      <c r="H143" s="74"/>
    </row>
    <row r="144" spans="1:8" s="4" customFormat="1" ht="38.25" customHeight="1">
      <c r="A144" s="54"/>
      <c r="B144" s="85"/>
      <c r="C144" s="247" t="s">
        <v>687</v>
      </c>
      <c r="D144" s="225"/>
      <c r="E144" s="351" t="s">
        <v>686</v>
      </c>
      <c r="F144" s="353"/>
      <c r="G144" s="372">
        <f>G145</f>
        <v>22.1</v>
      </c>
      <c r="H144" s="74"/>
    </row>
    <row r="145" spans="1:8" s="4" customFormat="1" ht="138" customHeight="1">
      <c r="A145" s="54"/>
      <c r="B145" s="85"/>
      <c r="C145" s="388" t="s">
        <v>689</v>
      </c>
      <c r="D145" s="225"/>
      <c r="E145" s="351" t="s">
        <v>688</v>
      </c>
      <c r="F145" s="353"/>
      <c r="G145" s="372">
        <f>G146</f>
        <v>22.1</v>
      </c>
      <c r="H145" s="74"/>
    </row>
    <row r="146" spans="1:8" s="4" customFormat="1" ht="39.75" customHeight="1">
      <c r="A146" s="54"/>
      <c r="B146" s="85"/>
      <c r="C146" s="247" t="s">
        <v>645</v>
      </c>
      <c r="D146" s="225"/>
      <c r="E146" s="351" t="s">
        <v>688</v>
      </c>
      <c r="F146" s="353" t="s">
        <v>232</v>
      </c>
      <c r="G146" s="372">
        <f>'прил 6 (ведомст.)'!J170</f>
        <v>22.1</v>
      </c>
      <c r="H146" s="74"/>
    </row>
    <row r="147" spans="1:8" s="4" customFormat="1" ht="21.75" customHeight="1">
      <c r="A147" s="54"/>
      <c r="B147" s="104" t="s">
        <v>268</v>
      </c>
      <c r="C147" s="301" t="s">
        <v>298</v>
      </c>
      <c r="D147" s="225"/>
      <c r="E147" s="349" t="s">
        <v>618</v>
      </c>
      <c r="F147" s="353"/>
      <c r="G147" s="378">
        <f>G148</f>
        <v>13.1</v>
      </c>
      <c r="H147" s="74"/>
    </row>
    <row r="148" spans="1:8" s="4" customFormat="1" ht="21" customHeight="1">
      <c r="A148" s="54"/>
      <c r="B148" s="85"/>
      <c r="C148" s="247" t="s">
        <v>299</v>
      </c>
      <c r="D148" s="225"/>
      <c r="E148" s="351" t="s">
        <v>656</v>
      </c>
      <c r="F148" s="359"/>
      <c r="G148" s="372">
        <f>G149</f>
        <v>13.1</v>
      </c>
      <c r="H148" s="74"/>
    </row>
    <row r="149" spans="1:8" s="4" customFormat="1" ht="37.5" customHeight="1">
      <c r="A149" s="54"/>
      <c r="B149" s="85"/>
      <c r="C149" s="247" t="s">
        <v>571</v>
      </c>
      <c r="D149" s="225"/>
      <c r="E149" s="351" t="s">
        <v>657</v>
      </c>
      <c r="F149" s="359"/>
      <c r="G149" s="372">
        <f>G150</f>
        <v>13.1</v>
      </c>
      <c r="H149" s="74"/>
    </row>
    <row r="150" spans="1:8" s="4" customFormat="1" ht="21" customHeight="1">
      <c r="A150" s="54"/>
      <c r="B150" s="85"/>
      <c r="C150" s="247" t="s">
        <v>22</v>
      </c>
      <c r="D150" s="225"/>
      <c r="E150" s="351" t="s">
        <v>658</v>
      </c>
      <c r="F150" s="359"/>
      <c r="G150" s="372">
        <f>G151</f>
        <v>13.1</v>
      </c>
      <c r="H150" s="74"/>
    </row>
    <row r="151" spans="1:8" s="4" customFormat="1" ht="20.25" customHeight="1">
      <c r="A151" s="54"/>
      <c r="B151" s="85"/>
      <c r="C151" s="247" t="s">
        <v>237</v>
      </c>
      <c r="D151" s="225"/>
      <c r="E151" s="351" t="s">
        <v>658</v>
      </c>
      <c r="F151" s="359">
        <v>500</v>
      </c>
      <c r="G151" s="372">
        <f>'прил 6 (ведомст.)'!J27</f>
        <v>13.1</v>
      </c>
      <c r="H151" s="74"/>
    </row>
    <row r="152" spans="1:8" s="4" customFormat="1" ht="39.75" customHeight="1">
      <c r="A152" s="54"/>
      <c r="B152" s="104" t="s">
        <v>269</v>
      </c>
      <c r="C152" s="249" t="s">
        <v>302</v>
      </c>
      <c r="D152" s="225"/>
      <c r="E152" s="364" t="s">
        <v>619</v>
      </c>
      <c r="F152" s="349"/>
      <c r="G152" s="373">
        <f>G159</f>
        <v>30</v>
      </c>
      <c r="H152" s="74"/>
    </row>
    <row r="153" spans="1:8" s="4" customFormat="1" ht="19.5" customHeight="1" hidden="1">
      <c r="A153" s="54"/>
      <c r="B153" s="85"/>
      <c r="C153" s="247"/>
      <c r="D153" s="225"/>
      <c r="E153" s="351"/>
      <c r="F153" s="353"/>
      <c r="G153" s="362"/>
      <c r="H153" s="74"/>
    </row>
    <row r="154" spans="1:8" s="4" customFormat="1" ht="19.5" customHeight="1" hidden="1">
      <c r="A154" s="54"/>
      <c r="B154" s="85"/>
      <c r="C154" s="63"/>
      <c r="D154" s="225"/>
      <c r="E154" s="351"/>
      <c r="F154" s="353"/>
      <c r="G154" s="379"/>
      <c r="H154" s="74"/>
    </row>
    <row r="155" spans="1:8" s="4" customFormat="1" ht="18.75" hidden="1">
      <c r="A155" s="54"/>
      <c r="B155" s="85"/>
      <c r="C155" s="62"/>
      <c r="D155" s="260"/>
      <c r="E155" s="351"/>
      <c r="F155" s="353"/>
      <c r="G155" s="379"/>
      <c r="H155" s="74"/>
    </row>
    <row r="156" spans="1:8" s="4" customFormat="1" ht="18.75" hidden="1">
      <c r="A156" s="54"/>
      <c r="B156" s="85"/>
      <c r="C156" s="62"/>
      <c r="D156" s="260"/>
      <c r="E156" s="351"/>
      <c r="F156" s="353"/>
      <c r="G156" s="379"/>
      <c r="H156" s="74"/>
    </row>
    <row r="157" spans="1:8" s="4" customFormat="1" ht="18" customHeight="1" hidden="1">
      <c r="A157" s="54"/>
      <c r="B157" s="85"/>
      <c r="C157" s="62"/>
      <c r="D157" s="225"/>
      <c r="E157" s="351"/>
      <c r="F157" s="353"/>
      <c r="G157" s="379"/>
      <c r="H157" s="74"/>
    </row>
    <row r="158" spans="1:8" s="4" customFormat="1" ht="18" customHeight="1" hidden="1">
      <c r="A158" s="54"/>
      <c r="B158" s="85"/>
      <c r="C158" s="63"/>
      <c r="D158" s="260"/>
      <c r="E158" s="351"/>
      <c r="F158" s="353"/>
      <c r="G158" s="379"/>
      <c r="H158" s="74"/>
    </row>
    <row r="159" spans="1:8" s="4" customFormat="1" ht="21.75" customHeight="1">
      <c r="A159" s="54"/>
      <c r="B159" s="85"/>
      <c r="C159" s="253" t="s">
        <v>27</v>
      </c>
      <c r="D159" s="260"/>
      <c r="E159" s="351" t="s">
        <v>620</v>
      </c>
      <c r="F159" s="353"/>
      <c r="G159" s="376">
        <f>G160</f>
        <v>30</v>
      </c>
      <c r="H159" s="74"/>
    </row>
    <row r="160" spans="1:8" s="4" customFormat="1" ht="24.75" customHeight="1">
      <c r="A160" s="54"/>
      <c r="B160" s="85"/>
      <c r="C160" s="253" t="s">
        <v>408</v>
      </c>
      <c r="D160" s="260"/>
      <c r="E160" s="351" t="s">
        <v>621</v>
      </c>
      <c r="F160" s="353"/>
      <c r="G160" s="376">
        <f>G161</f>
        <v>30</v>
      </c>
      <c r="H160" s="74"/>
    </row>
    <row r="161" spans="1:8" s="4" customFormat="1" ht="20.25" customHeight="1">
      <c r="A161" s="54"/>
      <c r="B161" s="85"/>
      <c r="C161" s="63" t="s">
        <v>379</v>
      </c>
      <c r="D161" s="225"/>
      <c r="E161" s="351" t="s">
        <v>622</v>
      </c>
      <c r="F161" s="353"/>
      <c r="G161" s="376">
        <f>G162</f>
        <v>30</v>
      </c>
      <c r="H161" s="74"/>
    </row>
    <row r="162" spans="1:8" s="4" customFormat="1" ht="25.5" customHeight="1">
      <c r="A162" s="54"/>
      <c r="B162" s="85"/>
      <c r="C162" s="247" t="s">
        <v>235</v>
      </c>
      <c r="D162" s="225"/>
      <c r="E162" s="351" t="s">
        <v>622</v>
      </c>
      <c r="F162" s="353" t="s">
        <v>234</v>
      </c>
      <c r="G162" s="361">
        <f>'прил 6 (ведомст.)'!J61</f>
        <v>30</v>
      </c>
      <c r="H162" s="74"/>
    </row>
    <row r="163" spans="1:8" s="4" customFormat="1" ht="18.75" hidden="1">
      <c r="A163" s="55"/>
      <c r="B163" s="278"/>
      <c r="C163" s="247"/>
      <c r="D163" s="225"/>
      <c r="E163" s="225"/>
      <c r="F163" s="274"/>
      <c r="G163" s="280"/>
      <c r="H163" s="74"/>
    </row>
    <row r="164" spans="1:8" s="4" customFormat="1" ht="18.75" hidden="1">
      <c r="A164" s="55"/>
      <c r="B164" s="278"/>
      <c r="C164" s="247"/>
      <c r="D164" s="225"/>
      <c r="E164" s="225"/>
      <c r="F164" s="274"/>
      <c r="G164" s="280"/>
      <c r="H164" s="74"/>
    </row>
    <row r="165" spans="1:8" s="4" customFormat="1" ht="21" customHeight="1" hidden="1">
      <c r="A165" s="55"/>
      <c r="B165" s="278"/>
      <c r="C165" s="247"/>
      <c r="D165" s="225"/>
      <c r="E165" s="225"/>
      <c r="F165" s="274"/>
      <c r="G165" s="280"/>
      <c r="H165" s="74"/>
    </row>
    <row r="166" spans="1:8" s="83" customFormat="1" ht="18.75" hidden="1">
      <c r="A166" s="82"/>
      <c r="B166" s="279"/>
      <c r="C166" s="265"/>
      <c r="D166" s="263"/>
      <c r="E166" s="262"/>
      <c r="F166" s="266"/>
      <c r="G166" s="264"/>
      <c r="H166" s="81"/>
    </row>
    <row r="167" spans="1:8" s="83" customFormat="1" ht="18.75" hidden="1">
      <c r="A167" s="82"/>
      <c r="B167" s="279"/>
      <c r="C167" s="265"/>
      <c r="D167" s="263"/>
      <c r="E167" s="262"/>
      <c r="F167" s="266"/>
      <c r="G167" s="264"/>
      <c r="H167" s="81"/>
    </row>
    <row r="168" spans="1:8" s="83" customFormat="1" ht="18.75" hidden="1">
      <c r="A168" s="82"/>
      <c r="B168" s="279"/>
      <c r="C168" s="265"/>
      <c r="D168" s="263"/>
      <c r="E168" s="262"/>
      <c r="F168" s="266"/>
      <c r="G168" s="264"/>
      <c r="H168" s="81"/>
    </row>
    <row r="169" spans="1:8" s="83" customFormat="1" ht="18.75" hidden="1">
      <c r="A169" s="82"/>
      <c r="B169" s="279"/>
      <c r="C169" s="265"/>
      <c r="D169" s="263"/>
      <c r="E169" s="262"/>
      <c r="F169" s="266"/>
      <c r="G169" s="264"/>
      <c r="H169" s="81"/>
    </row>
    <row r="170" spans="1:8" s="83" customFormat="1" ht="18.75" hidden="1">
      <c r="A170" s="82"/>
      <c r="B170" s="279"/>
      <c r="C170" s="265"/>
      <c r="D170" s="263"/>
      <c r="E170" s="262"/>
      <c r="F170" s="266"/>
      <c r="G170" s="264"/>
      <c r="H170" s="81"/>
    </row>
    <row r="171" spans="1:8" s="83" customFormat="1" ht="18.75" hidden="1">
      <c r="A171" s="82"/>
      <c r="B171" s="279"/>
      <c r="C171" s="265"/>
      <c r="D171" s="263"/>
      <c r="E171" s="262"/>
      <c r="F171" s="266"/>
      <c r="G171" s="264"/>
      <c r="H171" s="81"/>
    </row>
    <row r="172" spans="1:8" s="4" customFormat="1" ht="39" customHeight="1" hidden="1">
      <c r="A172" s="55"/>
      <c r="B172" s="278"/>
      <c r="C172" s="259"/>
      <c r="D172" s="267"/>
      <c r="E172" s="256"/>
      <c r="F172" s="77"/>
      <c r="G172" s="251"/>
      <c r="H172" s="74"/>
    </row>
    <row r="173" spans="1:8" s="83" customFormat="1" ht="40.5" customHeight="1" hidden="1">
      <c r="A173" s="82"/>
      <c r="B173" s="281"/>
      <c r="C173" s="247"/>
      <c r="D173" s="267"/>
      <c r="E173" s="256"/>
      <c r="F173" s="257"/>
      <c r="G173" s="268"/>
      <c r="H173" s="81"/>
    </row>
    <row r="174" spans="1:8" s="83" customFormat="1" ht="18.75" customHeight="1" hidden="1">
      <c r="A174" s="82"/>
      <c r="B174" s="281"/>
      <c r="C174" s="247"/>
      <c r="D174" s="267"/>
      <c r="E174" s="256"/>
      <c r="F174" s="257"/>
      <c r="G174" s="268"/>
      <c r="H174" s="81"/>
    </row>
    <row r="175" spans="1:8" s="83" customFormat="1" ht="21" customHeight="1" hidden="1">
      <c r="A175" s="82"/>
      <c r="B175" s="281"/>
      <c r="C175" s="247"/>
      <c r="D175" s="267"/>
      <c r="E175" s="256"/>
      <c r="F175" s="257"/>
      <c r="G175" s="269"/>
      <c r="H175" s="81"/>
    </row>
    <row r="176" spans="1:8" s="4" customFormat="1" ht="21.75" customHeight="1" hidden="1">
      <c r="A176" s="55"/>
      <c r="B176" s="278"/>
      <c r="C176" s="247"/>
      <c r="D176" s="225"/>
      <c r="E176" s="225"/>
      <c r="F176" s="272"/>
      <c r="G176" s="275"/>
      <c r="H176" s="74"/>
    </row>
    <row r="177" spans="1:8" s="4" customFormat="1" ht="20.25" customHeight="1" hidden="1">
      <c r="A177" s="55"/>
      <c r="B177" s="278"/>
      <c r="C177" s="66"/>
      <c r="D177" s="225"/>
      <c r="E177" s="225"/>
      <c r="F177" s="274"/>
      <c r="G177" s="268"/>
      <c r="H177" s="74"/>
    </row>
    <row r="178" spans="1:8" s="4" customFormat="1" ht="35.25" customHeight="1" hidden="1">
      <c r="A178" s="55"/>
      <c r="B178" s="278"/>
      <c r="C178" s="66"/>
      <c r="D178" s="225"/>
      <c r="E178" s="225"/>
      <c r="F178" s="274"/>
      <c r="G178" s="268"/>
      <c r="H178" s="74"/>
    </row>
    <row r="179" spans="1:8" s="4" customFormat="1" ht="21.75" customHeight="1" hidden="1">
      <c r="A179" s="55"/>
      <c r="B179" s="278"/>
      <c r="C179" s="253"/>
      <c r="D179" s="225"/>
      <c r="E179" s="225"/>
      <c r="F179" s="274"/>
      <c r="G179" s="268"/>
      <c r="H179" s="74"/>
    </row>
    <row r="180" spans="1:8" s="4" customFormat="1" ht="37.5" customHeight="1" hidden="1">
      <c r="A180" s="55"/>
      <c r="B180" s="278"/>
      <c r="C180" s="247" t="s">
        <v>535</v>
      </c>
      <c r="D180" s="225"/>
      <c r="E180" s="225" t="s">
        <v>533</v>
      </c>
      <c r="F180" s="274"/>
      <c r="G180" s="268">
        <f>G181</f>
        <v>0</v>
      </c>
      <c r="H180" s="74"/>
    </row>
    <row r="181" spans="1:8" s="4" customFormat="1" ht="39" customHeight="1" hidden="1">
      <c r="A181" s="55"/>
      <c r="B181" s="278"/>
      <c r="C181" s="63" t="s">
        <v>532</v>
      </c>
      <c r="D181" s="225"/>
      <c r="E181" s="225" t="s">
        <v>534</v>
      </c>
      <c r="F181" s="274"/>
      <c r="G181" s="268">
        <f>G182</f>
        <v>0</v>
      </c>
      <c r="H181" s="74"/>
    </row>
    <row r="182" spans="1:8" s="4" customFormat="1" ht="22.5" customHeight="1" hidden="1">
      <c r="A182" s="55"/>
      <c r="B182" s="278"/>
      <c r="C182" s="247" t="s">
        <v>233</v>
      </c>
      <c r="D182" s="225"/>
      <c r="E182" s="225" t="s">
        <v>534</v>
      </c>
      <c r="F182" s="274" t="s">
        <v>232</v>
      </c>
      <c r="G182" s="275">
        <f>'прил 6 (ведомст.)'!J126</f>
        <v>0</v>
      </c>
      <c r="H182" s="74"/>
    </row>
    <row r="184" spans="3:7" ht="36.75" customHeight="1">
      <c r="C184" s="64"/>
      <c r="D184" s="78"/>
      <c r="E184" s="78"/>
      <c r="F184" s="79"/>
      <c r="G184" s="80"/>
    </row>
    <row r="185" spans="1:3" ht="18.75">
      <c r="A185" s="18" t="s">
        <v>435</v>
      </c>
      <c r="B185" s="18"/>
      <c r="C185" s="29"/>
    </row>
    <row r="186" spans="1:3" ht="18.75">
      <c r="A186" s="44" t="s">
        <v>432</v>
      </c>
      <c r="B186" s="44"/>
      <c r="C186" s="18" t="s">
        <v>431</v>
      </c>
    </row>
    <row r="187" spans="1:7" ht="18.75">
      <c r="A187" s="11" t="s">
        <v>433</v>
      </c>
      <c r="B187" s="11"/>
      <c r="C187" s="44" t="s">
        <v>432</v>
      </c>
      <c r="G187" s="80"/>
    </row>
    <row r="188" spans="3:7" ht="18.75">
      <c r="C188" s="11" t="s">
        <v>433</v>
      </c>
      <c r="G188" s="80" t="s">
        <v>280</v>
      </c>
    </row>
  </sheetData>
  <sheetProtection/>
  <mergeCells count="16">
    <mergeCell ref="C1:G1"/>
    <mergeCell ref="C2:G2"/>
    <mergeCell ref="C3:G3"/>
    <mergeCell ref="C4:G4"/>
    <mergeCell ref="A15:A16"/>
    <mergeCell ref="C15:C16"/>
    <mergeCell ref="B15:B16"/>
    <mergeCell ref="E15:E16"/>
    <mergeCell ref="F15:F16"/>
    <mergeCell ref="C7:G7"/>
    <mergeCell ref="C8:G8"/>
    <mergeCell ref="C9:G9"/>
    <mergeCell ref="C10:G10"/>
    <mergeCell ref="G15:G16"/>
    <mergeCell ref="F14:G14"/>
    <mergeCell ref="B12:G12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8" r:id="rId1"/>
  <rowBreaks count="3" manualBreakCount="3">
    <brk id="44" max="6" man="1"/>
    <brk id="87" max="6" man="1"/>
    <brk id="12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0"/>
  <sheetViews>
    <sheetView view="pageBreakPreview" zoomScale="70" zoomScaleNormal="80" zoomScaleSheetLayoutView="70" zoomScalePageLayoutView="0" workbookViewId="0" topLeftCell="B7">
      <selection activeCell="L19" sqref="L19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5.75390625" style="6" customWidth="1"/>
    <col min="9" max="9" width="6.125" style="33" customWidth="1"/>
    <col min="10" max="10" width="10.75390625" style="33" customWidth="1"/>
    <col min="11" max="11" width="27.875" style="1" customWidth="1"/>
    <col min="12" max="12" width="29.125" style="1" customWidth="1"/>
    <col min="13" max="16384" width="9.125" style="1" customWidth="1"/>
  </cols>
  <sheetData>
    <row r="1" spans="4:10" ht="18.75">
      <c r="D1" s="424" t="s">
        <v>671</v>
      </c>
      <c r="E1" s="424"/>
      <c r="F1" s="424"/>
      <c r="G1" s="424"/>
      <c r="H1" s="424"/>
      <c r="I1" s="424"/>
      <c r="J1" s="424"/>
    </row>
    <row r="2" spans="4:10" ht="18.75">
      <c r="D2" s="404" t="s">
        <v>1</v>
      </c>
      <c r="E2" s="404"/>
      <c r="F2" s="404"/>
      <c r="G2" s="404"/>
      <c r="H2" s="404"/>
      <c r="I2" s="404"/>
      <c r="J2" s="404"/>
    </row>
    <row r="3" spans="4:10" ht="18.75">
      <c r="D3" s="426" t="s">
        <v>433</v>
      </c>
      <c r="E3" s="426"/>
      <c r="F3" s="426"/>
      <c r="G3" s="426"/>
      <c r="H3" s="426"/>
      <c r="I3" s="426"/>
      <c r="J3" s="426"/>
    </row>
    <row r="4" spans="4:10" ht="18.75">
      <c r="D4" s="426" t="s">
        <v>697</v>
      </c>
      <c r="E4" s="426"/>
      <c r="F4" s="426"/>
      <c r="G4" s="426"/>
      <c r="H4" s="426"/>
      <c r="I4" s="426"/>
      <c r="J4" s="426"/>
    </row>
    <row r="5" ht="15.75" hidden="1"/>
    <row r="6" spans="1:10" ht="18.75" hidden="1">
      <c r="A6" s="3"/>
      <c r="B6" s="3"/>
      <c r="C6" s="15"/>
      <c r="D6" s="7"/>
      <c r="E6" s="7"/>
      <c r="F6" s="7"/>
      <c r="G6" s="7"/>
      <c r="H6" s="7"/>
      <c r="I6" s="32"/>
      <c r="J6" s="32"/>
    </row>
    <row r="7" spans="1:10" ht="25.5" customHeight="1">
      <c r="A7" s="3"/>
      <c r="B7" s="3"/>
      <c r="C7" s="15"/>
      <c r="D7" s="7"/>
      <c r="E7" s="7"/>
      <c r="F7" s="7"/>
      <c r="G7" s="7"/>
      <c r="H7" s="7"/>
      <c r="I7" s="32"/>
      <c r="J7" s="32"/>
    </row>
    <row r="8" spans="1:10" ht="18.75" customHeight="1">
      <c r="A8" s="3"/>
      <c r="B8" s="3"/>
      <c r="C8" s="15"/>
      <c r="D8" s="424" t="s">
        <v>2</v>
      </c>
      <c r="E8" s="424"/>
      <c r="F8" s="424"/>
      <c r="G8" s="424"/>
      <c r="H8" s="424"/>
      <c r="I8" s="424"/>
      <c r="J8" s="424"/>
    </row>
    <row r="9" spans="1:10" ht="18.75">
      <c r="A9" s="3"/>
      <c r="B9" s="3"/>
      <c r="C9" s="15"/>
      <c r="D9" s="404" t="s">
        <v>1</v>
      </c>
      <c r="E9" s="404"/>
      <c r="F9" s="404"/>
      <c r="G9" s="404"/>
      <c r="H9" s="404"/>
      <c r="I9" s="404"/>
      <c r="J9" s="404"/>
    </row>
    <row r="10" spans="1:10" ht="18.75">
      <c r="A10" s="3"/>
      <c r="B10" s="3"/>
      <c r="C10" s="15"/>
      <c r="D10" s="426" t="s">
        <v>433</v>
      </c>
      <c r="E10" s="426"/>
      <c r="F10" s="426"/>
      <c r="G10" s="426"/>
      <c r="H10" s="426"/>
      <c r="I10" s="426"/>
      <c r="J10" s="426"/>
    </row>
    <row r="11" spans="1:10" ht="18.75">
      <c r="A11" s="3"/>
      <c r="B11" s="3"/>
      <c r="C11" s="15"/>
      <c r="D11" s="426" t="s">
        <v>669</v>
      </c>
      <c r="E11" s="426"/>
      <c r="F11" s="426"/>
      <c r="G11" s="426"/>
      <c r="H11" s="426"/>
      <c r="I11" s="426"/>
      <c r="J11" s="426"/>
    </row>
    <row r="12" spans="1:10" ht="18.75">
      <c r="A12" s="3"/>
      <c r="B12" s="3"/>
      <c r="C12" s="15"/>
      <c r="D12" s="7"/>
      <c r="E12" s="7"/>
      <c r="F12" s="7"/>
      <c r="G12" s="7"/>
      <c r="H12" s="7"/>
      <c r="I12" s="32"/>
      <c r="J12" s="32"/>
    </row>
    <row r="13" spans="1:10" ht="37.5" customHeight="1">
      <c r="A13" s="290" t="s">
        <v>257</v>
      </c>
      <c r="B13" s="435" t="s">
        <v>630</v>
      </c>
      <c r="C13" s="430"/>
      <c r="D13" s="430"/>
      <c r="E13" s="430"/>
      <c r="F13" s="430"/>
      <c r="G13" s="430"/>
      <c r="H13" s="430"/>
      <c r="I13" s="430"/>
      <c r="J13" s="430"/>
    </row>
    <row r="14" spans="1:10" ht="15" customHeight="1">
      <c r="A14" s="70"/>
      <c r="B14" s="70"/>
      <c r="C14" s="56"/>
      <c r="D14" s="56"/>
      <c r="E14" s="56"/>
      <c r="F14" s="56"/>
      <c r="G14" s="56"/>
      <c r="H14" s="56"/>
      <c r="I14" s="56"/>
      <c r="J14" s="56"/>
    </row>
    <row r="15" spans="1:12" ht="18.75">
      <c r="A15" s="3"/>
      <c r="B15" s="3"/>
      <c r="C15" s="16"/>
      <c r="D15" s="8"/>
      <c r="E15" s="8"/>
      <c r="F15" s="8"/>
      <c r="G15" s="8"/>
      <c r="H15" s="3"/>
      <c r="I15" s="433" t="s">
        <v>424</v>
      </c>
      <c r="J15" s="525"/>
      <c r="K15" s="489"/>
      <c r="L15" s="489"/>
    </row>
    <row r="16" spans="1:12" ht="21" customHeight="1">
      <c r="A16" s="436" t="s">
        <v>415</v>
      </c>
      <c r="B16" s="436" t="s">
        <v>373</v>
      </c>
      <c r="C16" s="438" t="s">
        <v>401</v>
      </c>
      <c r="D16" s="441" t="s">
        <v>421</v>
      </c>
      <c r="E16" s="441" t="s">
        <v>367</v>
      </c>
      <c r="F16" s="441" t="s">
        <v>368</v>
      </c>
      <c r="G16" s="293" t="s">
        <v>369</v>
      </c>
      <c r="H16" s="439" t="s">
        <v>177</v>
      </c>
      <c r="I16" s="524" t="s">
        <v>178</v>
      </c>
      <c r="J16" s="398" t="s">
        <v>358</v>
      </c>
      <c r="K16" s="489"/>
      <c r="L16" s="489"/>
    </row>
    <row r="17" spans="1:12" ht="35.25" customHeight="1">
      <c r="A17" s="437"/>
      <c r="B17" s="437"/>
      <c r="C17" s="437"/>
      <c r="D17" s="442"/>
      <c r="E17" s="442"/>
      <c r="F17" s="442"/>
      <c r="G17" s="292"/>
      <c r="H17" s="432"/>
      <c r="I17" s="527"/>
      <c r="J17" s="526"/>
      <c r="K17" s="490"/>
      <c r="L17" s="490"/>
    </row>
    <row r="18" spans="1:12" ht="18.75">
      <c r="A18" s="48">
        <v>1</v>
      </c>
      <c r="B18" s="48"/>
      <c r="C18" s="59">
        <v>2</v>
      </c>
      <c r="D18" s="9" t="s">
        <v>394</v>
      </c>
      <c r="E18" s="9" t="s">
        <v>416</v>
      </c>
      <c r="F18" s="9" t="s">
        <v>395</v>
      </c>
      <c r="G18" s="9" t="s">
        <v>396</v>
      </c>
      <c r="H18" s="9" t="s">
        <v>396</v>
      </c>
      <c r="I18" s="40">
        <v>7</v>
      </c>
      <c r="J18" s="40">
        <v>8</v>
      </c>
      <c r="K18" s="491"/>
      <c r="L18" s="489"/>
    </row>
    <row r="19" spans="1:12" ht="33.75" customHeight="1">
      <c r="A19" s="48"/>
      <c r="B19" s="48"/>
      <c r="C19" s="61" t="s">
        <v>300</v>
      </c>
      <c r="D19" s="9"/>
      <c r="E19" s="9"/>
      <c r="F19" s="9"/>
      <c r="G19" s="9"/>
      <c r="H19" s="9"/>
      <c r="I19" s="40"/>
      <c r="J19" s="512">
        <f>J20+J28</f>
        <v>9832.37165</v>
      </c>
      <c r="K19" s="491"/>
      <c r="L19" s="489"/>
    </row>
    <row r="20" spans="1:12" ht="24" customHeight="1">
      <c r="A20" s="48"/>
      <c r="B20" s="48"/>
      <c r="C20" s="248" t="s">
        <v>296</v>
      </c>
      <c r="D20" s="349" t="s">
        <v>297</v>
      </c>
      <c r="E20" s="349"/>
      <c r="F20" s="349"/>
      <c r="G20" s="349"/>
      <c r="H20" s="349"/>
      <c r="I20" s="358"/>
      <c r="J20" s="512">
        <f aca="true" t="shared" si="0" ref="J20:J26">J21</f>
        <v>13.1</v>
      </c>
      <c r="K20" s="491"/>
      <c r="L20" s="489"/>
    </row>
    <row r="21" spans="1:12" ht="18.75">
      <c r="A21" s="48"/>
      <c r="B21" s="282">
        <v>1</v>
      </c>
      <c r="C21" s="248" t="s">
        <v>392</v>
      </c>
      <c r="D21" s="349" t="s">
        <v>297</v>
      </c>
      <c r="E21" s="349" t="s">
        <v>370</v>
      </c>
      <c r="F21" s="351"/>
      <c r="G21" s="351"/>
      <c r="H21" s="351"/>
      <c r="I21" s="359"/>
      <c r="J21" s="512">
        <f t="shared" si="0"/>
        <v>13.1</v>
      </c>
      <c r="K21" s="491"/>
      <c r="L21" s="489"/>
    </row>
    <row r="22" spans="1:12" ht="37.5">
      <c r="A22" s="48"/>
      <c r="B22" s="282"/>
      <c r="C22" s="247" t="s">
        <v>376</v>
      </c>
      <c r="D22" s="351" t="s">
        <v>297</v>
      </c>
      <c r="E22" s="351" t="s">
        <v>370</v>
      </c>
      <c r="F22" s="351" t="s">
        <v>363</v>
      </c>
      <c r="G22" s="351"/>
      <c r="H22" s="351"/>
      <c r="I22" s="359"/>
      <c r="J22" s="513">
        <f t="shared" si="0"/>
        <v>13.1</v>
      </c>
      <c r="K22" s="491"/>
      <c r="L22" s="489"/>
    </row>
    <row r="23" spans="1:12" ht="18.75">
      <c r="A23" s="48"/>
      <c r="B23" s="282"/>
      <c r="C23" s="247" t="s">
        <v>298</v>
      </c>
      <c r="D23" s="351" t="s">
        <v>297</v>
      </c>
      <c r="E23" s="351" t="s">
        <v>370</v>
      </c>
      <c r="F23" s="351" t="s">
        <v>363</v>
      </c>
      <c r="G23" s="351"/>
      <c r="H23" s="351" t="s">
        <v>618</v>
      </c>
      <c r="I23" s="359"/>
      <c r="J23" s="513">
        <f t="shared" si="0"/>
        <v>13.1</v>
      </c>
      <c r="K23" s="491"/>
      <c r="L23" s="489"/>
    </row>
    <row r="24" spans="1:12" ht="18.75">
      <c r="A24" s="48"/>
      <c r="B24" s="282"/>
      <c r="C24" s="247" t="s">
        <v>299</v>
      </c>
      <c r="D24" s="351" t="s">
        <v>297</v>
      </c>
      <c r="E24" s="351" t="s">
        <v>370</v>
      </c>
      <c r="F24" s="351" t="s">
        <v>363</v>
      </c>
      <c r="G24" s="351"/>
      <c r="H24" s="351" t="s">
        <v>656</v>
      </c>
      <c r="I24" s="359"/>
      <c r="J24" s="513">
        <f>J25</f>
        <v>13.1</v>
      </c>
      <c r="K24" s="491"/>
      <c r="L24" s="489"/>
    </row>
    <row r="25" spans="1:12" ht="37.5">
      <c r="A25" s="48"/>
      <c r="B25" s="282"/>
      <c r="C25" s="247" t="s">
        <v>571</v>
      </c>
      <c r="D25" s="351" t="s">
        <v>297</v>
      </c>
      <c r="E25" s="351" t="s">
        <v>370</v>
      </c>
      <c r="F25" s="351" t="s">
        <v>363</v>
      </c>
      <c r="G25" s="351"/>
      <c r="H25" s="351" t="s">
        <v>657</v>
      </c>
      <c r="I25" s="359"/>
      <c r="J25" s="513">
        <f>J26</f>
        <v>13.1</v>
      </c>
      <c r="K25" s="491"/>
      <c r="L25" s="489"/>
    </row>
    <row r="26" spans="1:12" ht="18.75">
      <c r="A26" s="48"/>
      <c r="B26" s="282"/>
      <c r="C26" s="247" t="s">
        <v>22</v>
      </c>
      <c r="D26" s="351" t="s">
        <v>297</v>
      </c>
      <c r="E26" s="351" t="s">
        <v>370</v>
      </c>
      <c r="F26" s="351" t="s">
        <v>363</v>
      </c>
      <c r="G26" s="351"/>
      <c r="H26" s="351" t="s">
        <v>658</v>
      </c>
      <c r="I26" s="359"/>
      <c r="J26" s="513">
        <f t="shared" si="0"/>
        <v>13.1</v>
      </c>
      <c r="K26" s="491"/>
      <c r="L26" s="489"/>
    </row>
    <row r="27" spans="1:12" ht="18.75">
      <c r="A27" s="48"/>
      <c r="B27" s="282"/>
      <c r="C27" s="247" t="s">
        <v>237</v>
      </c>
      <c r="D27" s="351" t="s">
        <v>297</v>
      </c>
      <c r="E27" s="351" t="s">
        <v>370</v>
      </c>
      <c r="F27" s="351" t="s">
        <v>363</v>
      </c>
      <c r="G27" s="351"/>
      <c r="H27" s="351" t="s">
        <v>658</v>
      </c>
      <c r="I27" s="359">
        <v>500</v>
      </c>
      <c r="J27" s="366">
        <v>13.1</v>
      </c>
      <c r="K27" s="491"/>
      <c r="L27" s="489"/>
    </row>
    <row r="28" spans="1:12" s="4" customFormat="1" ht="21.75" customHeight="1">
      <c r="A28" s="53">
        <v>1</v>
      </c>
      <c r="B28" s="271"/>
      <c r="C28" s="248" t="s">
        <v>438</v>
      </c>
      <c r="D28" s="348" t="s">
        <v>439</v>
      </c>
      <c r="E28" s="351"/>
      <c r="F28" s="351"/>
      <c r="G28" s="351"/>
      <c r="H28" s="351"/>
      <c r="I28" s="351"/>
      <c r="J28" s="249">
        <f>J29+J82+J90+J115+J143+J171+J183+J226</f>
        <v>9819.271649999999</v>
      </c>
      <c r="K28" s="491"/>
      <c r="L28" s="492"/>
    </row>
    <row r="29" spans="1:12" s="4" customFormat="1" ht="20.25" customHeight="1">
      <c r="A29" s="53"/>
      <c r="B29" s="271">
        <v>2</v>
      </c>
      <c r="C29" s="248" t="s">
        <v>392</v>
      </c>
      <c r="D29" s="348" t="s">
        <v>439</v>
      </c>
      <c r="E29" s="349" t="s">
        <v>370</v>
      </c>
      <c r="F29" s="349"/>
      <c r="G29" s="349"/>
      <c r="H29" s="349"/>
      <c r="I29" s="349"/>
      <c r="J29" s="249">
        <f>J30+J36+J56+J62</f>
        <v>4272.000000000001</v>
      </c>
      <c r="K29" s="491"/>
      <c r="L29" s="492"/>
    </row>
    <row r="30" spans="1:12" s="4" customFormat="1" ht="40.5" customHeight="1">
      <c r="A30" s="53"/>
      <c r="B30" s="271"/>
      <c r="C30" s="67" t="s">
        <v>355</v>
      </c>
      <c r="D30" s="350" t="s">
        <v>439</v>
      </c>
      <c r="E30" s="351" t="s">
        <v>370</v>
      </c>
      <c r="F30" s="351" t="s">
        <v>371</v>
      </c>
      <c r="G30" s="351"/>
      <c r="H30" s="351"/>
      <c r="I30" s="351"/>
      <c r="J30" s="246">
        <f>J31</f>
        <v>633.6</v>
      </c>
      <c r="K30" s="491"/>
      <c r="L30" s="492"/>
    </row>
    <row r="31" spans="1:12" ht="36.75" customHeight="1">
      <c r="A31" s="53"/>
      <c r="B31" s="271"/>
      <c r="C31" s="246" t="s">
        <v>111</v>
      </c>
      <c r="D31" s="350" t="s">
        <v>439</v>
      </c>
      <c r="E31" s="351" t="s">
        <v>370</v>
      </c>
      <c r="F31" s="351" t="s">
        <v>371</v>
      </c>
      <c r="G31" s="351" t="s">
        <v>402</v>
      </c>
      <c r="H31" s="225" t="s">
        <v>587</v>
      </c>
      <c r="I31" s="351"/>
      <c r="J31" s="246">
        <f>J32</f>
        <v>633.6</v>
      </c>
      <c r="K31" s="491"/>
      <c r="L31" s="489"/>
    </row>
    <row r="32" spans="1:12" ht="18.75" customHeight="1">
      <c r="A32" s="53"/>
      <c r="B32" s="271"/>
      <c r="C32" s="247" t="s">
        <v>294</v>
      </c>
      <c r="D32" s="350" t="s">
        <v>439</v>
      </c>
      <c r="E32" s="351" t="s">
        <v>370</v>
      </c>
      <c r="F32" s="351" t="s">
        <v>371</v>
      </c>
      <c r="G32" s="351" t="s">
        <v>389</v>
      </c>
      <c r="H32" s="225" t="s">
        <v>588</v>
      </c>
      <c r="I32" s="351"/>
      <c r="J32" s="246">
        <f>J33</f>
        <v>633.6</v>
      </c>
      <c r="K32" s="491"/>
      <c r="L32" s="489"/>
    </row>
    <row r="33" spans="1:12" ht="36.75" customHeight="1">
      <c r="A33" s="53"/>
      <c r="B33" s="271"/>
      <c r="C33" s="247" t="s">
        <v>590</v>
      </c>
      <c r="D33" s="350" t="s">
        <v>439</v>
      </c>
      <c r="E33" s="351" t="s">
        <v>370</v>
      </c>
      <c r="F33" s="351" t="s">
        <v>371</v>
      </c>
      <c r="G33" s="351"/>
      <c r="H33" s="225" t="s">
        <v>589</v>
      </c>
      <c r="I33" s="351"/>
      <c r="J33" s="246">
        <f>J34</f>
        <v>633.6</v>
      </c>
      <c r="K33" s="491"/>
      <c r="L33" s="489"/>
    </row>
    <row r="34" spans="1:12" ht="18" customHeight="1">
      <c r="A34" s="53"/>
      <c r="B34" s="271"/>
      <c r="C34" s="246" t="s">
        <v>16</v>
      </c>
      <c r="D34" s="350" t="s">
        <v>439</v>
      </c>
      <c r="E34" s="351" t="s">
        <v>370</v>
      </c>
      <c r="F34" s="351" t="s">
        <v>371</v>
      </c>
      <c r="G34" s="351"/>
      <c r="H34" s="225" t="s">
        <v>591</v>
      </c>
      <c r="I34" s="351"/>
      <c r="J34" s="246">
        <f>J35</f>
        <v>633.6</v>
      </c>
      <c r="K34" s="491"/>
      <c r="L34" s="489"/>
    </row>
    <row r="35" spans="1:12" ht="60" customHeight="1">
      <c r="A35" s="53"/>
      <c r="B35" s="271"/>
      <c r="C35" s="246" t="s">
        <v>230</v>
      </c>
      <c r="D35" s="350" t="s">
        <v>439</v>
      </c>
      <c r="E35" s="351" t="s">
        <v>370</v>
      </c>
      <c r="F35" s="351" t="s">
        <v>371</v>
      </c>
      <c r="G35" s="351"/>
      <c r="H35" s="225" t="s">
        <v>591</v>
      </c>
      <c r="I35" s="351" t="s">
        <v>231</v>
      </c>
      <c r="J35" s="362">
        <v>633.6</v>
      </c>
      <c r="K35" s="491"/>
      <c r="L35" s="489"/>
    </row>
    <row r="36" spans="1:12" s="4" customFormat="1" ht="54.75" customHeight="1">
      <c r="A36" s="54"/>
      <c r="B36" s="85"/>
      <c r="C36" s="63" t="s">
        <v>281</v>
      </c>
      <c r="D36" s="350" t="s">
        <v>439</v>
      </c>
      <c r="E36" s="351" t="s">
        <v>370</v>
      </c>
      <c r="F36" s="351" t="s">
        <v>375</v>
      </c>
      <c r="G36" s="351"/>
      <c r="H36" s="225"/>
      <c r="I36" s="353"/>
      <c r="J36" s="246">
        <f>J37</f>
        <v>3170.3000000000006</v>
      </c>
      <c r="K36" s="491"/>
      <c r="L36" s="492"/>
    </row>
    <row r="37" spans="1:12" ht="40.5" customHeight="1">
      <c r="A37" s="54"/>
      <c r="B37" s="85"/>
      <c r="C37" s="246" t="s">
        <v>111</v>
      </c>
      <c r="D37" s="350" t="s">
        <v>439</v>
      </c>
      <c r="E37" s="351" t="s">
        <v>370</v>
      </c>
      <c r="F37" s="351" t="s">
        <v>375</v>
      </c>
      <c r="G37" s="351" t="s">
        <v>402</v>
      </c>
      <c r="H37" s="225" t="s">
        <v>587</v>
      </c>
      <c r="I37" s="353"/>
      <c r="J37" s="246">
        <f>J38</f>
        <v>3170.3000000000006</v>
      </c>
      <c r="K37" s="491"/>
      <c r="L37" s="489"/>
    </row>
    <row r="38" spans="1:12" s="4" customFormat="1" ht="22.5" customHeight="1">
      <c r="A38" s="54"/>
      <c r="B38" s="85"/>
      <c r="C38" s="247" t="s">
        <v>294</v>
      </c>
      <c r="D38" s="350" t="s">
        <v>439</v>
      </c>
      <c r="E38" s="351" t="s">
        <v>370</v>
      </c>
      <c r="F38" s="351" t="s">
        <v>375</v>
      </c>
      <c r="G38" s="351" t="s">
        <v>418</v>
      </c>
      <c r="H38" s="225" t="s">
        <v>588</v>
      </c>
      <c r="I38" s="353"/>
      <c r="J38" s="246">
        <f>J39</f>
        <v>3170.3000000000006</v>
      </c>
      <c r="K38" s="491"/>
      <c r="L38" s="492"/>
    </row>
    <row r="39" spans="1:12" s="4" customFormat="1" ht="22.5" customHeight="1">
      <c r="A39" s="54"/>
      <c r="B39" s="85"/>
      <c r="C39" s="247" t="s">
        <v>18</v>
      </c>
      <c r="D39" s="350" t="s">
        <v>439</v>
      </c>
      <c r="E39" s="351" t="s">
        <v>370</v>
      </c>
      <c r="F39" s="351" t="s">
        <v>375</v>
      </c>
      <c r="G39" s="351"/>
      <c r="H39" s="225" t="s">
        <v>592</v>
      </c>
      <c r="I39" s="353"/>
      <c r="J39" s="246">
        <f>J40+J45</f>
        <v>3170.3000000000006</v>
      </c>
      <c r="K39" s="491"/>
      <c r="L39" s="492"/>
    </row>
    <row r="40" spans="1:12" s="4" customFormat="1" ht="19.5" customHeight="1">
      <c r="A40" s="54"/>
      <c r="B40" s="85"/>
      <c r="C40" s="283" t="s">
        <v>16</v>
      </c>
      <c r="D40" s="350" t="s">
        <v>439</v>
      </c>
      <c r="E40" s="351" t="s">
        <v>370</v>
      </c>
      <c r="F40" s="351" t="s">
        <v>375</v>
      </c>
      <c r="G40" s="351"/>
      <c r="H40" s="225" t="s">
        <v>593</v>
      </c>
      <c r="I40" s="353"/>
      <c r="J40" s="283">
        <f>J41+J42+J43</f>
        <v>3166.5000000000005</v>
      </c>
      <c r="K40" s="491"/>
      <c r="L40" s="492"/>
    </row>
    <row r="41" spans="1:12" s="4" customFormat="1" ht="58.5" customHeight="1">
      <c r="A41" s="54"/>
      <c r="B41" s="85"/>
      <c r="C41" s="246" t="s">
        <v>230</v>
      </c>
      <c r="D41" s="350" t="s">
        <v>439</v>
      </c>
      <c r="E41" s="351" t="s">
        <v>370</v>
      </c>
      <c r="F41" s="351" t="s">
        <v>375</v>
      </c>
      <c r="G41" s="351"/>
      <c r="H41" s="225" t="s">
        <v>593</v>
      </c>
      <c r="I41" s="353" t="s">
        <v>231</v>
      </c>
      <c r="J41" s="283">
        <v>2651.9</v>
      </c>
      <c r="K41" s="491"/>
      <c r="L41" s="492"/>
    </row>
    <row r="42" spans="1:12" s="4" customFormat="1" ht="39" customHeight="1">
      <c r="A42" s="54"/>
      <c r="B42" s="85"/>
      <c r="C42" s="247" t="s">
        <v>645</v>
      </c>
      <c r="D42" s="350" t="s">
        <v>439</v>
      </c>
      <c r="E42" s="351" t="s">
        <v>370</v>
      </c>
      <c r="F42" s="351" t="s">
        <v>375</v>
      </c>
      <c r="G42" s="351"/>
      <c r="H42" s="225" t="s">
        <v>593</v>
      </c>
      <c r="I42" s="353" t="s">
        <v>232</v>
      </c>
      <c r="J42" s="283">
        <f>452+28.8</f>
        <v>480.8</v>
      </c>
      <c r="K42" s="493"/>
      <c r="L42" s="493"/>
    </row>
    <row r="43" spans="1:12" s="4" customFormat="1" ht="18.75" customHeight="1">
      <c r="A43" s="54"/>
      <c r="B43" s="85"/>
      <c r="C43" s="247" t="s">
        <v>235</v>
      </c>
      <c r="D43" s="350" t="s">
        <v>439</v>
      </c>
      <c r="E43" s="351" t="s">
        <v>370</v>
      </c>
      <c r="F43" s="351" t="s">
        <v>375</v>
      </c>
      <c r="G43" s="351"/>
      <c r="H43" s="225" t="s">
        <v>593</v>
      </c>
      <c r="I43" s="353" t="s">
        <v>234</v>
      </c>
      <c r="J43" s="283">
        <f>32.6+1.2</f>
        <v>33.800000000000004</v>
      </c>
      <c r="K43" s="491"/>
      <c r="L43" s="492"/>
    </row>
    <row r="44" spans="1:12" ht="18.75" customHeight="1" hidden="1">
      <c r="A44" s="54"/>
      <c r="B44" s="85"/>
      <c r="C44" s="63" t="s">
        <v>407</v>
      </c>
      <c r="D44" s="350" t="s">
        <v>439</v>
      </c>
      <c r="E44" s="351" t="s">
        <v>370</v>
      </c>
      <c r="F44" s="351" t="s">
        <v>375</v>
      </c>
      <c r="G44" s="351" t="s">
        <v>356</v>
      </c>
      <c r="H44" s="346" t="s">
        <v>21</v>
      </c>
      <c r="I44" s="351"/>
      <c r="J44" s="246"/>
      <c r="K44" s="491"/>
      <c r="L44" s="489"/>
    </row>
    <row r="45" spans="1:12" ht="37.5" customHeight="1">
      <c r="A45" s="54"/>
      <c r="B45" s="85"/>
      <c r="C45" s="246" t="s">
        <v>295</v>
      </c>
      <c r="D45" s="350" t="s">
        <v>439</v>
      </c>
      <c r="E45" s="351" t="s">
        <v>370</v>
      </c>
      <c r="F45" s="351" t="s">
        <v>375</v>
      </c>
      <c r="G45" s="351"/>
      <c r="H45" s="351" t="s">
        <v>594</v>
      </c>
      <c r="I45" s="351"/>
      <c r="J45" s="246">
        <f>J46</f>
        <v>3.8</v>
      </c>
      <c r="K45" s="491"/>
      <c r="L45" s="489"/>
    </row>
    <row r="46" spans="1:12" ht="37.5" customHeight="1">
      <c r="A46" s="54"/>
      <c r="B46" s="85"/>
      <c r="C46" s="247" t="s">
        <v>645</v>
      </c>
      <c r="D46" s="350" t="s">
        <v>439</v>
      </c>
      <c r="E46" s="351" t="s">
        <v>370</v>
      </c>
      <c r="F46" s="351" t="s">
        <v>375</v>
      </c>
      <c r="G46" s="351"/>
      <c r="H46" s="351" t="s">
        <v>594</v>
      </c>
      <c r="I46" s="351" t="s">
        <v>232</v>
      </c>
      <c r="J46" s="362">
        <v>3.8</v>
      </c>
      <c r="K46" s="491"/>
      <c r="L46" s="489"/>
    </row>
    <row r="47" spans="1:12" s="4" customFormat="1" ht="37.5" hidden="1">
      <c r="A47" s="54"/>
      <c r="B47" s="85"/>
      <c r="C47" s="247" t="s">
        <v>376</v>
      </c>
      <c r="D47" s="350" t="s">
        <v>439</v>
      </c>
      <c r="E47" s="351" t="s">
        <v>370</v>
      </c>
      <c r="F47" s="351" t="s">
        <v>363</v>
      </c>
      <c r="G47" s="351"/>
      <c r="H47" s="351"/>
      <c r="I47" s="353"/>
      <c r="J47" s="246">
        <f>J48</f>
        <v>0</v>
      </c>
      <c r="K47" s="491"/>
      <c r="L47" s="492"/>
    </row>
    <row r="48" spans="1:12" s="4" customFormat="1" ht="22.5" customHeight="1" hidden="1">
      <c r="A48" s="54"/>
      <c r="B48" s="85"/>
      <c r="C48" s="246" t="s">
        <v>18</v>
      </c>
      <c r="D48" s="350" t="s">
        <v>439</v>
      </c>
      <c r="E48" s="351" t="s">
        <v>370</v>
      </c>
      <c r="F48" s="351" t="s">
        <v>363</v>
      </c>
      <c r="G48" s="351" t="s">
        <v>399</v>
      </c>
      <c r="H48" s="351" t="s">
        <v>17</v>
      </c>
      <c r="I48" s="353"/>
      <c r="J48" s="246">
        <f>J49</f>
        <v>0</v>
      </c>
      <c r="K48" s="491"/>
      <c r="L48" s="492"/>
    </row>
    <row r="49" spans="1:12" ht="37.5" customHeight="1" hidden="1">
      <c r="A49" s="54"/>
      <c r="B49" s="85"/>
      <c r="C49" s="246" t="s">
        <v>20</v>
      </c>
      <c r="D49" s="350" t="s">
        <v>439</v>
      </c>
      <c r="E49" s="351" t="s">
        <v>370</v>
      </c>
      <c r="F49" s="351" t="s">
        <v>363</v>
      </c>
      <c r="G49" s="351" t="s">
        <v>352</v>
      </c>
      <c r="H49" s="351" t="s">
        <v>19</v>
      </c>
      <c r="I49" s="353"/>
      <c r="J49" s="246">
        <f>J50</f>
        <v>0</v>
      </c>
      <c r="K49" s="491"/>
      <c r="L49" s="489"/>
    </row>
    <row r="50" spans="1:12" ht="20.25" customHeight="1" hidden="1">
      <c r="A50" s="54"/>
      <c r="B50" s="85"/>
      <c r="C50" s="246" t="s">
        <v>22</v>
      </c>
      <c r="D50" s="350" t="s">
        <v>439</v>
      </c>
      <c r="E50" s="351" t="s">
        <v>370</v>
      </c>
      <c r="F50" s="351" t="s">
        <v>363</v>
      </c>
      <c r="G50" s="351"/>
      <c r="H50" s="351" t="s">
        <v>184</v>
      </c>
      <c r="I50" s="353"/>
      <c r="J50" s="246">
        <f>J51</f>
        <v>0</v>
      </c>
      <c r="K50" s="491"/>
      <c r="L50" s="489"/>
    </row>
    <row r="51" spans="1:12" ht="16.5" customHeight="1" hidden="1">
      <c r="A51" s="54"/>
      <c r="B51" s="85"/>
      <c r="C51" s="246" t="s">
        <v>237</v>
      </c>
      <c r="D51" s="350" t="s">
        <v>439</v>
      </c>
      <c r="E51" s="351" t="s">
        <v>370</v>
      </c>
      <c r="F51" s="351" t="s">
        <v>363</v>
      </c>
      <c r="G51" s="351"/>
      <c r="H51" s="351" t="s">
        <v>184</v>
      </c>
      <c r="I51" s="353" t="s">
        <v>236</v>
      </c>
      <c r="J51" s="246"/>
      <c r="K51" s="491"/>
      <c r="L51" s="489"/>
    </row>
    <row r="52" spans="1:12" ht="19.5" customHeight="1" hidden="1">
      <c r="A52" s="54"/>
      <c r="B52" s="85"/>
      <c r="C52" s="284" t="s">
        <v>23</v>
      </c>
      <c r="D52" s="350" t="s">
        <v>439</v>
      </c>
      <c r="E52" s="351" t="s">
        <v>370</v>
      </c>
      <c r="F52" s="351" t="s">
        <v>12</v>
      </c>
      <c r="G52" s="351"/>
      <c r="H52" s="351"/>
      <c r="I52" s="353"/>
      <c r="J52" s="251">
        <f>J53</f>
        <v>0</v>
      </c>
      <c r="K52" s="491"/>
      <c r="L52" s="489"/>
    </row>
    <row r="53" spans="1:12" ht="17.25" customHeight="1" hidden="1">
      <c r="A53" s="54"/>
      <c r="B53" s="85"/>
      <c r="C53" s="66" t="s">
        <v>25</v>
      </c>
      <c r="D53" s="350" t="s">
        <v>439</v>
      </c>
      <c r="E53" s="351" t="s">
        <v>370</v>
      </c>
      <c r="F53" s="351" t="s">
        <v>12</v>
      </c>
      <c r="G53" s="351"/>
      <c r="H53" s="351" t="s">
        <v>24</v>
      </c>
      <c r="I53" s="353"/>
      <c r="J53" s="251">
        <f>J54</f>
        <v>0</v>
      </c>
      <c r="K53" s="491"/>
      <c r="L53" s="489"/>
    </row>
    <row r="54" spans="1:12" ht="18.75" customHeight="1" hidden="1">
      <c r="A54" s="54"/>
      <c r="B54" s="85"/>
      <c r="C54" s="66" t="s">
        <v>26</v>
      </c>
      <c r="D54" s="350" t="s">
        <v>439</v>
      </c>
      <c r="E54" s="351" t="s">
        <v>370</v>
      </c>
      <c r="F54" s="351" t="s">
        <v>12</v>
      </c>
      <c r="G54" s="351"/>
      <c r="H54" s="351" t="s">
        <v>185</v>
      </c>
      <c r="I54" s="353"/>
      <c r="J54" s="251">
        <f>J55</f>
        <v>0</v>
      </c>
      <c r="K54" s="491"/>
      <c r="L54" s="489"/>
    </row>
    <row r="55" spans="1:12" ht="21" customHeight="1" hidden="1">
      <c r="A55" s="54"/>
      <c r="B55" s="85"/>
      <c r="C55" s="247" t="s">
        <v>233</v>
      </c>
      <c r="D55" s="350" t="s">
        <v>439</v>
      </c>
      <c r="E55" s="351" t="s">
        <v>370</v>
      </c>
      <c r="F55" s="351" t="s">
        <v>12</v>
      </c>
      <c r="G55" s="351"/>
      <c r="H55" s="351" t="s">
        <v>185</v>
      </c>
      <c r="I55" s="353" t="s">
        <v>232</v>
      </c>
      <c r="J55" s="251">
        <v>0</v>
      </c>
      <c r="K55" s="491"/>
      <c r="L55" s="489"/>
    </row>
    <row r="56" spans="1:12" ht="20.25" customHeight="1">
      <c r="A56" s="54"/>
      <c r="B56" s="85"/>
      <c r="C56" s="343" t="s">
        <v>408</v>
      </c>
      <c r="D56" s="350" t="s">
        <v>439</v>
      </c>
      <c r="E56" s="351" t="s">
        <v>370</v>
      </c>
      <c r="F56" s="351" t="s">
        <v>364</v>
      </c>
      <c r="G56" s="351"/>
      <c r="H56" s="351"/>
      <c r="I56" s="353"/>
      <c r="J56" s="251">
        <f>J57</f>
        <v>30</v>
      </c>
      <c r="K56" s="491"/>
      <c r="L56" s="489"/>
    </row>
    <row r="57" spans="1:12" ht="33.75" customHeight="1">
      <c r="A57" s="54"/>
      <c r="B57" s="85"/>
      <c r="C57" s="246" t="s">
        <v>302</v>
      </c>
      <c r="D57" s="350" t="s">
        <v>439</v>
      </c>
      <c r="E57" s="351" t="s">
        <v>370</v>
      </c>
      <c r="F57" s="351" t="s">
        <v>364</v>
      </c>
      <c r="G57" s="351" t="s">
        <v>378</v>
      </c>
      <c r="H57" s="351" t="s">
        <v>619</v>
      </c>
      <c r="I57" s="353"/>
      <c r="J57" s="251">
        <f>J58</f>
        <v>30</v>
      </c>
      <c r="K57" s="491"/>
      <c r="L57" s="489"/>
    </row>
    <row r="58" spans="1:12" ht="17.25" customHeight="1">
      <c r="A58" s="54"/>
      <c r="B58" s="85"/>
      <c r="C58" s="253" t="s">
        <v>27</v>
      </c>
      <c r="D58" s="350" t="s">
        <v>439</v>
      </c>
      <c r="E58" s="351" t="s">
        <v>370</v>
      </c>
      <c r="F58" s="351" t="s">
        <v>364</v>
      </c>
      <c r="G58" s="351" t="s">
        <v>380</v>
      </c>
      <c r="H58" s="351" t="s">
        <v>620</v>
      </c>
      <c r="I58" s="353"/>
      <c r="J58" s="514">
        <f>J59</f>
        <v>30</v>
      </c>
      <c r="K58" s="491"/>
      <c r="L58" s="489"/>
    </row>
    <row r="59" spans="1:12" ht="17.25" customHeight="1">
      <c r="A59" s="54"/>
      <c r="B59" s="85"/>
      <c r="C59" s="253" t="s">
        <v>408</v>
      </c>
      <c r="D59" s="350" t="s">
        <v>439</v>
      </c>
      <c r="E59" s="351" t="s">
        <v>370</v>
      </c>
      <c r="F59" s="351" t="s">
        <v>364</v>
      </c>
      <c r="G59" s="351"/>
      <c r="H59" s="351" t="s">
        <v>621</v>
      </c>
      <c r="I59" s="353"/>
      <c r="J59" s="514">
        <f>J60</f>
        <v>30</v>
      </c>
      <c r="K59" s="491"/>
      <c r="L59" s="489"/>
    </row>
    <row r="60" spans="1:12" ht="20.25" customHeight="1">
      <c r="A60" s="54"/>
      <c r="B60" s="85"/>
      <c r="C60" s="63" t="s">
        <v>379</v>
      </c>
      <c r="D60" s="350" t="s">
        <v>439</v>
      </c>
      <c r="E60" s="351" t="s">
        <v>370</v>
      </c>
      <c r="F60" s="351" t="s">
        <v>364</v>
      </c>
      <c r="G60" s="351"/>
      <c r="H60" s="351" t="s">
        <v>622</v>
      </c>
      <c r="I60" s="353"/>
      <c r="J60" s="251">
        <f>J61</f>
        <v>30</v>
      </c>
      <c r="K60" s="491"/>
      <c r="L60" s="489"/>
    </row>
    <row r="61" spans="1:12" ht="19.5" customHeight="1">
      <c r="A61" s="54"/>
      <c r="B61" s="85"/>
      <c r="C61" s="247" t="s">
        <v>235</v>
      </c>
      <c r="D61" s="350" t="s">
        <v>439</v>
      </c>
      <c r="E61" s="351" t="s">
        <v>370</v>
      </c>
      <c r="F61" s="351" t="s">
        <v>364</v>
      </c>
      <c r="G61" s="351"/>
      <c r="H61" s="351" t="s">
        <v>622</v>
      </c>
      <c r="I61" s="353" t="s">
        <v>234</v>
      </c>
      <c r="J61" s="369">
        <v>30</v>
      </c>
      <c r="K61" s="491"/>
      <c r="L61" s="489"/>
    </row>
    <row r="62" spans="1:12" ht="19.5" customHeight="1">
      <c r="A62" s="54"/>
      <c r="B62" s="85"/>
      <c r="C62" s="247" t="s">
        <v>409</v>
      </c>
      <c r="D62" s="350" t="s">
        <v>439</v>
      </c>
      <c r="E62" s="351" t="s">
        <v>370</v>
      </c>
      <c r="F62" s="351" t="s">
        <v>381</v>
      </c>
      <c r="G62" s="351"/>
      <c r="H62" s="351"/>
      <c r="I62" s="351"/>
      <c r="J62" s="251">
        <f>J63+J68</f>
        <v>438.1</v>
      </c>
      <c r="K62" s="491"/>
      <c r="L62" s="489"/>
    </row>
    <row r="63" spans="1:12" ht="36.75" customHeight="1">
      <c r="A63" s="54"/>
      <c r="B63" s="85"/>
      <c r="C63" s="66" t="s">
        <v>113</v>
      </c>
      <c r="D63" s="350" t="s">
        <v>439</v>
      </c>
      <c r="E63" s="351" t="s">
        <v>370</v>
      </c>
      <c r="F63" s="351" t="s">
        <v>381</v>
      </c>
      <c r="G63" s="351" t="s">
        <v>384</v>
      </c>
      <c r="H63" s="225" t="s">
        <v>554</v>
      </c>
      <c r="I63" s="357"/>
      <c r="J63" s="251">
        <f>J64</f>
        <v>80</v>
      </c>
      <c r="K63" s="491"/>
      <c r="L63" s="489"/>
    </row>
    <row r="64" spans="1:12" ht="18.75">
      <c r="A64" s="54"/>
      <c r="B64" s="85"/>
      <c r="C64" s="253" t="s">
        <v>294</v>
      </c>
      <c r="D64" s="350" t="s">
        <v>439</v>
      </c>
      <c r="E64" s="351" t="s">
        <v>370</v>
      </c>
      <c r="F64" s="351" t="s">
        <v>381</v>
      </c>
      <c r="G64" s="351" t="s">
        <v>385</v>
      </c>
      <c r="H64" s="225" t="s">
        <v>555</v>
      </c>
      <c r="I64" s="357"/>
      <c r="J64" s="514">
        <f>J65</f>
        <v>80</v>
      </c>
      <c r="K64" s="491"/>
      <c r="L64" s="489"/>
    </row>
    <row r="65" spans="1:12" ht="56.25">
      <c r="A65" s="54"/>
      <c r="B65" s="85"/>
      <c r="C65" s="253" t="s">
        <v>583</v>
      </c>
      <c r="D65" s="350" t="s">
        <v>439</v>
      </c>
      <c r="E65" s="351" t="s">
        <v>370</v>
      </c>
      <c r="F65" s="351" t="s">
        <v>381</v>
      </c>
      <c r="G65" s="351"/>
      <c r="H65" s="225" t="s">
        <v>556</v>
      </c>
      <c r="I65" s="357"/>
      <c r="J65" s="514">
        <f>J66</f>
        <v>80</v>
      </c>
      <c r="K65" s="491"/>
      <c r="L65" s="489"/>
    </row>
    <row r="66" spans="1:12" ht="38.25" customHeight="1">
      <c r="A66" s="54"/>
      <c r="B66" s="85"/>
      <c r="C66" s="247" t="s">
        <v>28</v>
      </c>
      <c r="D66" s="350" t="s">
        <v>439</v>
      </c>
      <c r="E66" s="351" t="s">
        <v>370</v>
      </c>
      <c r="F66" s="351" t="s">
        <v>381</v>
      </c>
      <c r="G66" s="351"/>
      <c r="H66" s="225" t="s">
        <v>557</v>
      </c>
      <c r="I66" s="357"/>
      <c r="J66" s="515">
        <f>J67</f>
        <v>80</v>
      </c>
      <c r="K66" s="491"/>
      <c r="L66" s="489"/>
    </row>
    <row r="67" spans="1:12" ht="39.75" customHeight="1">
      <c r="A67" s="54"/>
      <c r="B67" s="85"/>
      <c r="C67" s="247" t="s">
        <v>645</v>
      </c>
      <c r="D67" s="350" t="s">
        <v>439</v>
      </c>
      <c r="E67" s="351" t="s">
        <v>370</v>
      </c>
      <c r="F67" s="351" t="s">
        <v>381</v>
      </c>
      <c r="G67" s="351"/>
      <c r="H67" s="225" t="s">
        <v>557</v>
      </c>
      <c r="I67" s="357" t="s">
        <v>232</v>
      </c>
      <c r="J67" s="515">
        <f>40+40</f>
        <v>80</v>
      </c>
      <c r="K67" s="491"/>
      <c r="L67" s="489"/>
    </row>
    <row r="68" spans="1:12" ht="40.5" customHeight="1">
      <c r="A68" s="54"/>
      <c r="B68" s="85"/>
      <c r="C68" s="247" t="s">
        <v>111</v>
      </c>
      <c r="D68" s="350" t="s">
        <v>439</v>
      </c>
      <c r="E68" s="351" t="s">
        <v>370</v>
      </c>
      <c r="F68" s="351" t="s">
        <v>381</v>
      </c>
      <c r="G68" s="353" t="s">
        <v>441</v>
      </c>
      <c r="H68" s="225" t="s">
        <v>587</v>
      </c>
      <c r="I68" s="353"/>
      <c r="J68" s="515">
        <f>J70</f>
        <v>358.1</v>
      </c>
      <c r="K68" s="491"/>
      <c r="L68" s="489"/>
    </row>
    <row r="69" spans="1:12" ht="37.5" hidden="1">
      <c r="A69" s="54"/>
      <c r="B69" s="85"/>
      <c r="C69" s="273" t="s">
        <v>442</v>
      </c>
      <c r="D69" s="350" t="s">
        <v>439</v>
      </c>
      <c r="E69" s="351" t="s">
        <v>370</v>
      </c>
      <c r="F69" s="351" t="s">
        <v>381</v>
      </c>
      <c r="G69" s="353" t="s">
        <v>443</v>
      </c>
      <c r="H69" s="225"/>
      <c r="I69" s="353" t="s">
        <v>30</v>
      </c>
      <c r="J69" s="515"/>
      <c r="K69" s="491"/>
      <c r="L69" s="489"/>
    </row>
    <row r="70" spans="1:12" ht="24" customHeight="1">
      <c r="A70" s="54"/>
      <c r="B70" s="85"/>
      <c r="C70" s="247" t="s">
        <v>294</v>
      </c>
      <c r="D70" s="350" t="s">
        <v>439</v>
      </c>
      <c r="E70" s="351" t="s">
        <v>370</v>
      </c>
      <c r="F70" s="351" t="s">
        <v>381</v>
      </c>
      <c r="G70" s="353" t="s">
        <v>3</v>
      </c>
      <c r="H70" s="225" t="s">
        <v>588</v>
      </c>
      <c r="I70" s="353"/>
      <c r="J70" s="515">
        <f>J71+J75+J78</f>
        <v>358.1</v>
      </c>
      <c r="K70" s="491"/>
      <c r="L70" s="489"/>
    </row>
    <row r="71" spans="1:12" ht="24" customHeight="1">
      <c r="A71" s="54"/>
      <c r="B71" s="85"/>
      <c r="C71" s="247" t="s">
        <v>18</v>
      </c>
      <c r="D71" s="350" t="s">
        <v>439</v>
      </c>
      <c r="E71" s="351" t="s">
        <v>370</v>
      </c>
      <c r="F71" s="351" t="s">
        <v>381</v>
      </c>
      <c r="G71" s="353"/>
      <c r="H71" s="225" t="s">
        <v>592</v>
      </c>
      <c r="I71" s="353"/>
      <c r="J71" s="515">
        <f>J72</f>
        <v>357.1</v>
      </c>
      <c r="K71" s="491"/>
      <c r="L71" s="489"/>
    </row>
    <row r="72" spans="1:12" ht="37.5">
      <c r="A72" s="54"/>
      <c r="B72" s="85"/>
      <c r="C72" s="254" t="s">
        <v>303</v>
      </c>
      <c r="D72" s="350" t="s">
        <v>439</v>
      </c>
      <c r="E72" s="351" t="s">
        <v>370</v>
      </c>
      <c r="F72" s="351" t="s">
        <v>381</v>
      </c>
      <c r="G72" s="353" t="s">
        <v>446</v>
      </c>
      <c r="H72" s="225" t="s">
        <v>601</v>
      </c>
      <c r="I72" s="353"/>
      <c r="J72" s="515">
        <f>J73</f>
        <v>357.1</v>
      </c>
      <c r="K72" s="491"/>
      <c r="L72" s="489"/>
    </row>
    <row r="73" spans="1:12" ht="38.25" customHeight="1">
      <c r="A73" s="54"/>
      <c r="B73" s="85"/>
      <c r="C73" s="247" t="s">
        <v>645</v>
      </c>
      <c r="D73" s="350" t="s">
        <v>439</v>
      </c>
      <c r="E73" s="351" t="s">
        <v>370</v>
      </c>
      <c r="F73" s="351" t="s">
        <v>381</v>
      </c>
      <c r="G73" s="353" t="s">
        <v>461</v>
      </c>
      <c r="H73" s="225" t="s">
        <v>601</v>
      </c>
      <c r="I73" s="353" t="s">
        <v>232</v>
      </c>
      <c r="J73" s="515">
        <f>216.3+58.5+3.8+58.5+20</f>
        <v>357.1</v>
      </c>
      <c r="K73" s="491"/>
      <c r="L73" s="489"/>
    </row>
    <row r="74" spans="1:12" ht="18.75" hidden="1">
      <c r="A74" s="54"/>
      <c r="B74" s="85"/>
      <c r="C74" s="254" t="s">
        <v>428</v>
      </c>
      <c r="D74" s="356" t="s">
        <v>439</v>
      </c>
      <c r="E74" s="353" t="s">
        <v>370</v>
      </c>
      <c r="F74" s="353" t="s">
        <v>381</v>
      </c>
      <c r="G74" s="353" t="s">
        <v>461</v>
      </c>
      <c r="H74" s="346" t="s">
        <v>427</v>
      </c>
      <c r="I74" s="353"/>
      <c r="J74" s="251"/>
      <c r="K74" s="491"/>
      <c r="L74" s="489"/>
    </row>
    <row r="75" spans="1:12" ht="18.75">
      <c r="A75" s="54"/>
      <c r="B75" s="85"/>
      <c r="C75" s="254" t="s">
        <v>596</v>
      </c>
      <c r="D75" s="356" t="s">
        <v>439</v>
      </c>
      <c r="E75" s="353" t="s">
        <v>370</v>
      </c>
      <c r="F75" s="353" t="s">
        <v>381</v>
      </c>
      <c r="G75" s="353"/>
      <c r="H75" s="225" t="s">
        <v>595</v>
      </c>
      <c r="I75" s="353"/>
      <c r="J75" s="251">
        <f>J76</f>
        <v>1</v>
      </c>
      <c r="K75" s="491"/>
      <c r="L75" s="489"/>
    </row>
    <row r="76" spans="1:12" ht="37.5" customHeight="1">
      <c r="A76" s="54"/>
      <c r="B76" s="85"/>
      <c r="C76" s="254" t="s">
        <v>59</v>
      </c>
      <c r="D76" s="350" t="s">
        <v>439</v>
      </c>
      <c r="E76" s="351" t="s">
        <v>370</v>
      </c>
      <c r="F76" s="351" t="s">
        <v>381</v>
      </c>
      <c r="G76" s="353" t="s">
        <v>3</v>
      </c>
      <c r="H76" s="225" t="s">
        <v>597</v>
      </c>
      <c r="I76" s="353"/>
      <c r="J76" s="251">
        <f>J77</f>
        <v>1</v>
      </c>
      <c r="K76" s="491"/>
      <c r="L76" s="489"/>
    </row>
    <row r="77" spans="1:12" ht="37.5" customHeight="1">
      <c r="A77" s="54"/>
      <c r="B77" s="85"/>
      <c r="C77" s="247" t="s">
        <v>645</v>
      </c>
      <c r="D77" s="350" t="s">
        <v>439</v>
      </c>
      <c r="E77" s="351" t="s">
        <v>370</v>
      </c>
      <c r="F77" s="351" t="s">
        <v>381</v>
      </c>
      <c r="G77" s="353" t="s">
        <v>3</v>
      </c>
      <c r="H77" s="225" t="s">
        <v>597</v>
      </c>
      <c r="I77" s="353" t="s">
        <v>232</v>
      </c>
      <c r="J77" s="251">
        <v>1</v>
      </c>
      <c r="K77" s="491"/>
      <c r="L77" s="489"/>
    </row>
    <row r="78" spans="1:12" ht="39.75" customHeight="1" hidden="1">
      <c r="A78" s="54"/>
      <c r="B78" s="85"/>
      <c r="C78" s="247" t="s">
        <v>571</v>
      </c>
      <c r="D78" s="350" t="s">
        <v>439</v>
      </c>
      <c r="E78" s="351" t="s">
        <v>370</v>
      </c>
      <c r="F78" s="351" t="s">
        <v>381</v>
      </c>
      <c r="G78" s="353"/>
      <c r="H78" s="225" t="s">
        <v>598</v>
      </c>
      <c r="I78" s="353"/>
      <c r="J78" s="251">
        <f>J79</f>
        <v>0</v>
      </c>
      <c r="K78" s="491"/>
      <c r="L78" s="494"/>
    </row>
    <row r="79" spans="1:12" ht="37.5" hidden="1">
      <c r="A79" s="54"/>
      <c r="B79" s="85"/>
      <c r="C79" s="253" t="s">
        <v>600</v>
      </c>
      <c r="D79" s="350" t="s">
        <v>439</v>
      </c>
      <c r="E79" s="351" t="s">
        <v>370</v>
      </c>
      <c r="F79" s="351" t="s">
        <v>381</v>
      </c>
      <c r="G79" s="351"/>
      <c r="H79" s="225" t="s">
        <v>599</v>
      </c>
      <c r="I79" s="353"/>
      <c r="J79" s="514">
        <f>J80</f>
        <v>0</v>
      </c>
      <c r="K79" s="491"/>
      <c r="L79" s="489"/>
    </row>
    <row r="80" spans="1:12" ht="21" customHeight="1" hidden="1">
      <c r="A80" s="54"/>
      <c r="B80" s="85"/>
      <c r="C80" s="247" t="s">
        <v>237</v>
      </c>
      <c r="D80" s="350" t="s">
        <v>439</v>
      </c>
      <c r="E80" s="351" t="s">
        <v>370</v>
      </c>
      <c r="F80" s="351" t="s">
        <v>381</v>
      </c>
      <c r="G80" s="351" t="s">
        <v>461</v>
      </c>
      <c r="H80" s="225" t="s">
        <v>599</v>
      </c>
      <c r="I80" s="353" t="s">
        <v>236</v>
      </c>
      <c r="J80" s="514"/>
      <c r="K80" s="495"/>
      <c r="L80" s="489"/>
    </row>
    <row r="81" spans="1:12" ht="19.5" customHeight="1" hidden="1">
      <c r="A81" s="54"/>
      <c r="B81" s="85"/>
      <c r="C81" s="247" t="s">
        <v>233</v>
      </c>
      <c r="D81" s="350" t="s">
        <v>439</v>
      </c>
      <c r="E81" s="351" t="s">
        <v>370</v>
      </c>
      <c r="F81" s="351" t="s">
        <v>381</v>
      </c>
      <c r="G81" s="351" t="s">
        <v>461</v>
      </c>
      <c r="H81" s="351" t="s">
        <v>187</v>
      </c>
      <c r="I81" s="353" t="s">
        <v>232</v>
      </c>
      <c r="J81" s="514"/>
      <c r="K81" s="491"/>
      <c r="L81" s="489"/>
    </row>
    <row r="82" spans="1:12" ht="20.25" customHeight="1">
      <c r="A82" s="54"/>
      <c r="B82" s="99">
        <v>3</v>
      </c>
      <c r="C82" s="61" t="s">
        <v>404</v>
      </c>
      <c r="D82" s="348" t="s">
        <v>439</v>
      </c>
      <c r="E82" s="349" t="s">
        <v>371</v>
      </c>
      <c r="F82" s="349"/>
      <c r="G82" s="349"/>
      <c r="H82" s="349"/>
      <c r="I82" s="349"/>
      <c r="J82" s="249">
        <f>J83</f>
        <v>190.4</v>
      </c>
      <c r="K82" s="491"/>
      <c r="L82" s="489"/>
    </row>
    <row r="83" spans="1:12" ht="17.25" customHeight="1">
      <c r="A83" s="54"/>
      <c r="B83" s="85"/>
      <c r="C83" s="63" t="s">
        <v>405</v>
      </c>
      <c r="D83" s="350" t="s">
        <v>439</v>
      </c>
      <c r="E83" s="351" t="s">
        <v>371</v>
      </c>
      <c r="F83" s="351" t="s">
        <v>372</v>
      </c>
      <c r="G83" s="351"/>
      <c r="H83" s="351"/>
      <c r="I83" s="353"/>
      <c r="J83" s="246">
        <f>J84</f>
        <v>190.4</v>
      </c>
      <c r="K83" s="491"/>
      <c r="L83" s="489"/>
    </row>
    <row r="84" spans="1:12" ht="39" customHeight="1">
      <c r="A84" s="54"/>
      <c r="B84" s="85"/>
      <c r="C84" s="246" t="s">
        <v>111</v>
      </c>
      <c r="D84" s="350" t="s">
        <v>439</v>
      </c>
      <c r="E84" s="351" t="s">
        <v>371</v>
      </c>
      <c r="F84" s="351" t="s">
        <v>372</v>
      </c>
      <c r="G84" s="351" t="s">
        <v>414</v>
      </c>
      <c r="H84" s="351" t="s">
        <v>587</v>
      </c>
      <c r="I84" s="353"/>
      <c r="J84" s="246">
        <f>J85</f>
        <v>190.4</v>
      </c>
      <c r="K84" s="491"/>
      <c r="L84" s="489"/>
    </row>
    <row r="85" spans="1:12" ht="18.75">
      <c r="A85" s="54"/>
      <c r="B85" s="85"/>
      <c r="C85" s="247" t="s">
        <v>294</v>
      </c>
      <c r="D85" s="350" t="s">
        <v>439</v>
      </c>
      <c r="E85" s="351" t="s">
        <v>371</v>
      </c>
      <c r="F85" s="351" t="s">
        <v>372</v>
      </c>
      <c r="G85" s="351" t="s">
        <v>398</v>
      </c>
      <c r="H85" s="351" t="s">
        <v>588</v>
      </c>
      <c r="I85" s="353"/>
      <c r="J85" s="516">
        <f>J86</f>
        <v>190.4</v>
      </c>
      <c r="K85" s="491"/>
      <c r="L85" s="489"/>
    </row>
    <row r="86" spans="1:12" ht="18.75">
      <c r="A86" s="54"/>
      <c r="B86" s="85"/>
      <c r="C86" s="247" t="s">
        <v>18</v>
      </c>
      <c r="D86" s="350" t="s">
        <v>439</v>
      </c>
      <c r="E86" s="351" t="s">
        <v>371</v>
      </c>
      <c r="F86" s="351" t="s">
        <v>372</v>
      </c>
      <c r="G86" s="351"/>
      <c r="H86" s="351" t="s">
        <v>592</v>
      </c>
      <c r="I86" s="353"/>
      <c r="J86" s="516">
        <f>J87</f>
        <v>190.4</v>
      </c>
      <c r="K86" s="491"/>
      <c r="L86" s="489"/>
    </row>
    <row r="87" spans="1:12" ht="37.5">
      <c r="A87" s="54"/>
      <c r="B87" s="85"/>
      <c r="C87" s="273" t="s">
        <v>397</v>
      </c>
      <c r="D87" s="350" t="s">
        <v>439</v>
      </c>
      <c r="E87" s="351" t="s">
        <v>371</v>
      </c>
      <c r="F87" s="351" t="s">
        <v>372</v>
      </c>
      <c r="G87" s="351" t="s">
        <v>398</v>
      </c>
      <c r="H87" s="225" t="s">
        <v>602</v>
      </c>
      <c r="I87" s="353"/>
      <c r="J87" s="517">
        <f>J88+J89</f>
        <v>190.4</v>
      </c>
      <c r="K87" s="491"/>
      <c r="L87" s="489"/>
    </row>
    <row r="88" spans="1:12" ht="57.75" customHeight="1">
      <c r="A88" s="54"/>
      <c r="B88" s="85"/>
      <c r="C88" s="246" t="s">
        <v>230</v>
      </c>
      <c r="D88" s="350" t="s">
        <v>439</v>
      </c>
      <c r="E88" s="351" t="s">
        <v>371</v>
      </c>
      <c r="F88" s="351" t="s">
        <v>372</v>
      </c>
      <c r="G88" s="351" t="s">
        <v>398</v>
      </c>
      <c r="H88" s="225" t="s">
        <v>602</v>
      </c>
      <c r="I88" s="353" t="s">
        <v>231</v>
      </c>
      <c r="J88" s="362">
        <v>187.4</v>
      </c>
      <c r="K88" s="491"/>
      <c r="L88" s="489"/>
    </row>
    <row r="89" spans="1:12" ht="40.5" customHeight="1">
      <c r="A89" s="54"/>
      <c r="B89" s="85"/>
      <c r="C89" s="247" t="s">
        <v>645</v>
      </c>
      <c r="D89" s="350" t="s">
        <v>439</v>
      </c>
      <c r="E89" s="351" t="s">
        <v>371</v>
      </c>
      <c r="F89" s="351" t="s">
        <v>372</v>
      </c>
      <c r="G89" s="351" t="s">
        <v>398</v>
      </c>
      <c r="H89" s="225" t="s">
        <v>602</v>
      </c>
      <c r="I89" s="355" t="s">
        <v>232</v>
      </c>
      <c r="J89" s="375">
        <v>3</v>
      </c>
      <c r="K89" s="491"/>
      <c r="L89" s="489"/>
    </row>
    <row r="90" spans="1:12" ht="23.25" customHeight="1">
      <c r="A90" s="54"/>
      <c r="B90" s="104">
        <v>4</v>
      </c>
      <c r="C90" s="61" t="s">
        <v>410</v>
      </c>
      <c r="D90" s="348" t="s">
        <v>439</v>
      </c>
      <c r="E90" s="349" t="s">
        <v>372</v>
      </c>
      <c r="F90" s="349"/>
      <c r="G90" s="349"/>
      <c r="H90" s="349"/>
      <c r="I90" s="349"/>
      <c r="J90" s="249">
        <f>J91+J99+J106</f>
        <v>66</v>
      </c>
      <c r="K90" s="491"/>
      <c r="L90" s="489"/>
    </row>
    <row r="91" spans="1:12" ht="37.5">
      <c r="A91" s="54"/>
      <c r="B91" s="85"/>
      <c r="C91" s="63" t="s">
        <v>400</v>
      </c>
      <c r="D91" s="350" t="s">
        <v>439</v>
      </c>
      <c r="E91" s="351" t="s">
        <v>372</v>
      </c>
      <c r="F91" s="351" t="s">
        <v>366</v>
      </c>
      <c r="G91" s="351"/>
      <c r="H91" s="351"/>
      <c r="I91" s="353"/>
      <c r="J91" s="246">
        <f>J92</f>
        <v>17.9</v>
      </c>
      <c r="K91" s="491"/>
      <c r="L91" s="489"/>
    </row>
    <row r="92" spans="1:12" ht="40.5" customHeight="1">
      <c r="A92" s="54"/>
      <c r="B92" s="85"/>
      <c r="C92" s="258" t="s">
        <v>107</v>
      </c>
      <c r="D92" s="245" t="s">
        <v>439</v>
      </c>
      <c r="E92" s="225" t="s">
        <v>372</v>
      </c>
      <c r="F92" s="225" t="s">
        <v>366</v>
      </c>
      <c r="G92" s="225" t="s">
        <v>441</v>
      </c>
      <c r="H92" s="225" t="s">
        <v>550</v>
      </c>
      <c r="I92" s="353"/>
      <c r="J92" s="516">
        <f>J93</f>
        <v>17.9</v>
      </c>
      <c r="K92" s="491"/>
      <c r="L92" s="489"/>
    </row>
    <row r="93" spans="1:12" ht="21.75" customHeight="1">
      <c r="A93" s="54"/>
      <c r="B93" s="85"/>
      <c r="C93" s="252" t="s">
        <v>294</v>
      </c>
      <c r="D93" s="245" t="s">
        <v>439</v>
      </c>
      <c r="E93" s="225" t="s">
        <v>372</v>
      </c>
      <c r="F93" s="225" t="s">
        <v>366</v>
      </c>
      <c r="G93" s="225" t="s">
        <v>443</v>
      </c>
      <c r="H93" s="225" t="s">
        <v>551</v>
      </c>
      <c r="I93" s="353"/>
      <c r="J93" s="516">
        <f>J94</f>
        <v>17.9</v>
      </c>
      <c r="K93" s="491"/>
      <c r="L93" s="489"/>
    </row>
    <row r="94" spans="1:12" ht="38.25" customHeight="1">
      <c r="A94" s="54"/>
      <c r="B94" s="85"/>
      <c r="C94" s="252" t="s">
        <v>579</v>
      </c>
      <c r="D94" s="245" t="s">
        <v>439</v>
      </c>
      <c r="E94" s="225" t="s">
        <v>372</v>
      </c>
      <c r="F94" s="225" t="s">
        <v>366</v>
      </c>
      <c r="G94" s="225"/>
      <c r="H94" s="225" t="s">
        <v>552</v>
      </c>
      <c r="I94" s="353"/>
      <c r="J94" s="516">
        <f>J95+J97</f>
        <v>17.9</v>
      </c>
      <c r="K94" s="491"/>
      <c r="L94" s="489"/>
    </row>
    <row r="95" spans="1:12" ht="61.5" customHeight="1">
      <c r="A95" s="54"/>
      <c r="B95" s="85"/>
      <c r="C95" s="252" t="s">
        <v>32</v>
      </c>
      <c r="D95" s="245" t="s">
        <v>439</v>
      </c>
      <c r="E95" s="225" t="s">
        <v>372</v>
      </c>
      <c r="F95" s="225" t="s">
        <v>366</v>
      </c>
      <c r="G95" s="225" t="s">
        <v>456</v>
      </c>
      <c r="H95" s="225" t="s">
        <v>553</v>
      </c>
      <c r="I95" s="353"/>
      <c r="J95" s="516">
        <f>J96</f>
        <v>7</v>
      </c>
      <c r="K95" s="491"/>
      <c r="L95" s="489"/>
    </row>
    <row r="96" spans="1:12" ht="37.5" customHeight="1">
      <c r="A96" s="54"/>
      <c r="B96" s="85"/>
      <c r="C96" s="247" t="s">
        <v>645</v>
      </c>
      <c r="D96" s="245" t="s">
        <v>439</v>
      </c>
      <c r="E96" s="225" t="s">
        <v>372</v>
      </c>
      <c r="F96" s="225" t="s">
        <v>366</v>
      </c>
      <c r="G96" s="225" t="s">
        <v>456</v>
      </c>
      <c r="H96" s="225" t="s">
        <v>553</v>
      </c>
      <c r="I96" s="353" t="s">
        <v>232</v>
      </c>
      <c r="J96" s="518">
        <f>5+2</f>
        <v>7</v>
      </c>
      <c r="K96" s="496"/>
      <c r="L96" s="497"/>
    </row>
    <row r="97" spans="1:12" ht="79.5" customHeight="1">
      <c r="A97" s="54"/>
      <c r="B97" s="85"/>
      <c r="C97" s="388" t="s">
        <v>675</v>
      </c>
      <c r="D97" s="245" t="s">
        <v>439</v>
      </c>
      <c r="E97" s="225" t="s">
        <v>372</v>
      </c>
      <c r="F97" s="225" t="s">
        <v>366</v>
      </c>
      <c r="G97" s="225"/>
      <c r="H97" s="351" t="s">
        <v>674</v>
      </c>
      <c r="I97" s="353"/>
      <c r="J97" s="376">
        <f>J98</f>
        <v>10.9</v>
      </c>
      <c r="K97" s="491"/>
      <c r="L97" s="498"/>
    </row>
    <row r="98" spans="1:12" ht="37.5" customHeight="1">
      <c r="A98" s="54"/>
      <c r="B98" s="85"/>
      <c r="C98" s="247" t="s">
        <v>645</v>
      </c>
      <c r="D98" s="245" t="s">
        <v>439</v>
      </c>
      <c r="E98" s="225" t="s">
        <v>372</v>
      </c>
      <c r="F98" s="225" t="s">
        <v>366</v>
      </c>
      <c r="G98" s="225"/>
      <c r="H98" s="351" t="s">
        <v>674</v>
      </c>
      <c r="I98" s="353" t="s">
        <v>232</v>
      </c>
      <c r="J98" s="376">
        <v>10.9</v>
      </c>
      <c r="K98" s="491"/>
      <c r="L98" s="498"/>
    </row>
    <row r="99" spans="1:12" ht="20.25" customHeight="1">
      <c r="A99" s="54"/>
      <c r="B99" s="85"/>
      <c r="C99" s="247" t="s">
        <v>436</v>
      </c>
      <c r="D99" s="245" t="s">
        <v>439</v>
      </c>
      <c r="E99" s="225" t="s">
        <v>372</v>
      </c>
      <c r="F99" s="225" t="s">
        <v>362</v>
      </c>
      <c r="G99" s="225"/>
      <c r="H99" s="225"/>
      <c r="I99" s="353"/>
      <c r="J99" s="518">
        <f>J100</f>
        <v>13</v>
      </c>
      <c r="K99" s="491"/>
      <c r="L99" s="489"/>
    </row>
    <row r="100" spans="1:12" ht="19.5" customHeight="1">
      <c r="A100" s="54"/>
      <c r="B100" s="85"/>
      <c r="C100" s="258" t="s">
        <v>31</v>
      </c>
      <c r="D100" s="245" t="s">
        <v>439</v>
      </c>
      <c r="E100" s="225" t="s">
        <v>372</v>
      </c>
      <c r="F100" s="225" t="s">
        <v>362</v>
      </c>
      <c r="G100" s="225" t="s">
        <v>441</v>
      </c>
      <c r="H100" s="225" t="s">
        <v>550</v>
      </c>
      <c r="I100" s="353"/>
      <c r="J100" s="251">
        <f>J102</f>
        <v>13</v>
      </c>
      <c r="K100" s="491"/>
      <c r="L100" s="489"/>
    </row>
    <row r="101" spans="1:12" ht="37.5" hidden="1">
      <c r="A101" s="54"/>
      <c r="B101" s="85"/>
      <c r="C101" s="252" t="s">
        <v>442</v>
      </c>
      <c r="D101" s="245" t="s">
        <v>439</v>
      </c>
      <c r="E101" s="225" t="s">
        <v>372</v>
      </c>
      <c r="F101" s="225" t="s">
        <v>362</v>
      </c>
      <c r="G101" s="225" t="s">
        <v>443</v>
      </c>
      <c r="H101" s="225"/>
      <c r="I101" s="353"/>
      <c r="J101" s="66"/>
      <c r="K101" s="491"/>
      <c r="L101" s="489"/>
    </row>
    <row r="102" spans="1:12" ht="19.5" customHeight="1">
      <c r="A102" s="54"/>
      <c r="B102" s="85"/>
      <c r="C102" s="252" t="s">
        <v>294</v>
      </c>
      <c r="D102" s="245" t="s">
        <v>439</v>
      </c>
      <c r="E102" s="225" t="s">
        <v>372</v>
      </c>
      <c r="F102" s="225" t="s">
        <v>362</v>
      </c>
      <c r="G102" s="225"/>
      <c r="H102" s="225" t="s">
        <v>551</v>
      </c>
      <c r="I102" s="353"/>
      <c r="J102" s="251">
        <f>J103</f>
        <v>13</v>
      </c>
      <c r="K102" s="491"/>
      <c r="L102" s="489"/>
    </row>
    <row r="103" spans="1:12" ht="36.75" customHeight="1">
      <c r="A103" s="54"/>
      <c r="B103" s="85"/>
      <c r="C103" s="252" t="s">
        <v>582</v>
      </c>
      <c r="D103" s="245" t="s">
        <v>439</v>
      </c>
      <c r="E103" s="225" t="s">
        <v>372</v>
      </c>
      <c r="F103" s="225" t="s">
        <v>362</v>
      </c>
      <c r="G103" s="225"/>
      <c r="H103" s="225" t="s">
        <v>580</v>
      </c>
      <c r="I103" s="353"/>
      <c r="J103" s="251">
        <f>J104</f>
        <v>13</v>
      </c>
      <c r="K103" s="491"/>
      <c r="L103" s="489"/>
    </row>
    <row r="104" spans="1:12" ht="18" customHeight="1">
      <c r="A104" s="54"/>
      <c r="B104" s="85"/>
      <c r="C104" s="66" t="s">
        <v>58</v>
      </c>
      <c r="D104" s="245" t="s">
        <v>439</v>
      </c>
      <c r="E104" s="225" t="s">
        <v>372</v>
      </c>
      <c r="F104" s="225" t="s">
        <v>362</v>
      </c>
      <c r="G104" s="225" t="s">
        <v>444</v>
      </c>
      <c r="H104" s="225" t="s">
        <v>581</v>
      </c>
      <c r="I104" s="353"/>
      <c r="J104" s="251">
        <f>J105</f>
        <v>13</v>
      </c>
      <c r="K104" s="491"/>
      <c r="L104" s="489"/>
    </row>
    <row r="105" spans="1:12" ht="38.25" customHeight="1">
      <c r="A105" s="54"/>
      <c r="B105" s="85"/>
      <c r="C105" s="247" t="s">
        <v>645</v>
      </c>
      <c r="D105" s="245" t="s">
        <v>439</v>
      </c>
      <c r="E105" s="225" t="s">
        <v>372</v>
      </c>
      <c r="F105" s="225" t="s">
        <v>362</v>
      </c>
      <c r="G105" s="225" t="s">
        <v>444</v>
      </c>
      <c r="H105" s="225" t="s">
        <v>581</v>
      </c>
      <c r="I105" s="353" t="s">
        <v>232</v>
      </c>
      <c r="J105" s="376">
        <f>11+2</f>
        <v>13</v>
      </c>
      <c r="K105" s="496"/>
      <c r="L105" s="497"/>
    </row>
    <row r="106" spans="1:12" ht="37.5">
      <c r="A106" s="54"/>
      <c r="B106" s="85"/>
      <c r="C106" s="247" t="s">
        <v>422</v>
      </c>
      <c r="D106" s="350" t="s">
        <v>439</v>
      </c>
      <c r="E106" s="351" t="s">
        <v>372</v>
      </c>
      <c r="F106" s="351" t="s">
        <v>359</v>
      </c>
      <c r="G106" s="351"/>
      <c r="H106" s="351"/>
      <c r="I106" s="351"/>
      <c r="J106" s="369">
        <f>J107</f>
        <v>35.1</v>
      </c>
      <c r="K106" s="491"/>
      <c r="L106" s="489"/>
    </row>
    <row r="107" spans="1:12" ht="22.5" customHeight="1">
      <c r="A107" s="54"/>
      <c r="B107" s="85"/>
      <c r="C107" s="258" t="s">
        <v>31</v>
      </c>
      <c r="D107" s="350" t="s">
        <v>439</v>
      </c>
      <c r="E107" s="351" t="s">
        <v>372</v>
      </c>
      <c r="F107" s="351" t="s">
        <v>359</v>
      </c>
      <c r="G107" s="351" t="s">
        <v>441</v>
      </c>
      <c r="H107" s="225" t="s">
        <v>550</v>
      </c>
      <c r="I107" s="351"/>
      <c r="J107" s="377">
        <f>J108</f>
        <v>35.1</v>
      </c>
      <c r="K107" s="491"/>
      <c r="L107" s="489"/>
    </row>
    <row r="108" spans="1:12" ht="18.75">
      <c r="A108" s="54"/>
      <c r="B108" s="85"/>
      <c r="C108" s="252" t="s">
        <v>294</v>
      </c>
      <c r="D108" s="350" t="s">
        <v>439</v>
      </c>
      <c r="E108" s="351" t="s">
        <v>372</v>
      </c>
      <c r="F108" s="351" t="s">
        <v>359</v>
      </c>
      <c r="G108" s="351" t="s">
        <v>443</v>
      </c>
      <c r="H108" s="225" t="s">
        <v>551</v>
      </c>
      <c r="I108" s="351"/>
      <c r="J108" s="372">
        <f>J109</f>
        <v>35.1</v>
      </c>
      <c r="K108" s="491"/>
      <c r="L108" s="489"/>
    </row>
    <row r="109" spans="1:12" ht="18" customHeight="1">
      <c r="A109" s="54"/>
      <c r="B109" s="85"/>
      <c r="C109" s="247" t="s">
        <v>684</v>
      </c>
      <c r="D109" s="350" t="s">
        <v>439</v>
      </c>
      <c r="E109" s="351" t="s">
        <v>372</v>
      </c>
      <c r="F109" s="351" t="s">
        <v>359</v>
      </c>
      <c r="G109" s="351"/>
      <c r="H109" s="351" t="s">
        <v>683</v>
      </c>
      <c r="I109" s="351"/>
      <c r="J109" s="369">
        <f>J110</f>
        <v>35.1</v>
      </c>
      <c r="K109" s="491"/>
      <c r="L109" s="489"/>
    </row>
    <row r="110" spans="1:12" ht="58.5" customHeight="1">
      <c r="A110" s="54"/>
      <c r="B110" s="85"/>
      <c r="C110" s="388" t="s">
        <v>690</v>
      </c>
      <c r="D110" s="350" t="s">
        <v>439</v>
      </c>
      <c r="E110" s="351" t="s">
        <v>372</v>
      </c>
      <c r="F110" s="351" t="s">
        <v>359</v>
      </c>
      <c r="G110" s="351" t="s">
        <v>445</v>
      </c>
      <c r="H110" s="351" t="s">
        <v>685</v>
      </c>
      <c r="I110" s="351"/>
      <c r="J110" s="369">
        <f>J111</f>
        <v>35.1</v>
      </c>
      <c r="K110" s="491"/>
      <c r="L110" s="489"/>
    </row>
    <row r="111" spans="1:12" ht="36.75" customHeight="1">
      <c r="A111" s="54"/>
      <c r="B111" s="85"/>
      <c r="C111" s="247" t="s">
        <v>645</v>
      </c>
      <c r="D111" s="350" t="s">
        <v>439</v>
      </c>
      <c r="E111" s="351" t="s">
        <v>372</v>
      </c>
      <c r="F111" s="351" t="s">
        <v>359</v>
      </c>
      <c r="G111" s="351" t="s">
        <v>445</v>
      </c>
      <c r="H111" s="351" t="s">
        <v>685</v>
      </c>
      <c r="I111" s="351" t="s">
        <v>232</v>
      </c>
      <c r="J111" s="369">
        <v>35.1</v>
      </c>
      <c r="K111" s="491"/>
      <c r="L111" s="489"/>
    </row>
    <row r="112" spans="1:12" ht="39" customHeight="1" hidden="1">
      <c r="A112" s="54"/>
      <c r="B112" s="85"/>
      <c r="C112" s="252" t="s">
        <v>229</v>
      </c>
      <c r="D112" s="350" t="s">
        <v>439</v>
      </c>
      <c r="E112" s="351" t="s">
        <v>372</v>
      </c>
      <c r="F112" s="351" t="s">
        <v>359</v>
      </c>
      <c r="G112" s="351"/>
      <c r="H112" s="351" t="s">
        <v>57</v>
      </c>
      <c r="I112" s="351"/>
      <c r="J112" s="361">
        <f>J113</f>
        <v>0</v>
      </c>
      <c r="K112" s="491"/>
      <c r="L112" s="489"/>
    </row>
    <row r="113" spans="1:12" ht="39.75" customHeight="1" hidden="1">
      <c r="A113" s="54"/>
      <c r="B113" s="85"/>
      <c r="C113" s="247" t="s">
        <v>61</v>
      </c>
      <c r="D113" s="350" t="s">
        <v>439</v>
      </c>
      <c r="E113" s="351" t="s">
        <v>372</v>
      </c>
      <c r="F113" s="351" t="s">
        <v>359</v>
      </c>
      <c r="G113" s="351" t="s">
        <v>445</v>
      </c>
      <c r="H113" s="351" t="s">
        <v>188</v>
      </c>
      <c r="I113" s="351"/>
      <c r="J113" s="361">
        <f>J114</f>
        <v>0</v>
      </c>
      <c r="K113" s="491"/>
      <c r="L113" s="489"/>
    </row>
    <row r="114" spans="1:12" ht="21.75" customHeight="1" hidden="1">
      <c r="A114" s="54"/>
      <c r="B114" s="85"/>
      <c r="C114" s="247" t="s">
        <v>233</v>
      </c>
      <c r="D114" s="350" t="s">
        <v>439</v>
      </c>
      <c r="E114" s="351" t="s">
        <v>372</v>
      </c>
      <c r="F114" s="351" t="s">
        <v>359</v>
      </c>
      <c r="G114" s="351" t="s">
        <v>445</v>
      </c>
      <c r="H114" s="351" t="s">
        <v>188</v>
      </c>
      <c r="I114" s="351" t="s">
        <v>232</v>
      </c>
      <c r="J114" s="362"/>
      <c r="K114" s="491"/>
      <c r="L114" s="489"/>
    </row>
    <row r="115" spans="1:12" ht="20.25" customHeight="1">
      <c r="A115" s="54"/>
      <c r="B115" s="99">
        <v>5</v>
      </c>
      <c r="C115" s="61" t="s">
        <v>411</v>
      </c>
      <c r="D115" s="348" t="s">
        <v>439</v>
      </c>
      <c r="E115" s="349" t="s">
        <v>375</v>
      </c>
      <c r="F115" s="349"/>
      <c r="G115" s="349"/>
      <c r="H115" s="349"/>
      <c r="I115" s="349"/>
      <c r="J115" s="519">
        <f>J116+J127</f>
        <v>1730.5208699999998</v>
      </c>
      <c r="K115" s="491"/>
      <c r="L115" s="489"/>
    </row>
    <row r="116" spans="1:12" ht="19.5" customHeight="1">
      <c r="A116" s="54"/>
      <c r="B116" s="85"/>
      <c r="C116" s="63" t="s">
        <v>382</v>
      </c>
      <c r="D116" s="350" t="s">
        <v>439</v>
      </c>
      <c r="E116" s="351" t="s">
        <v>375</v>
      </c>
      <c r="F116" s="351" t="s">
        <v>366</v>
      </c>
      <c r="G116" s="351"/>
      <c r="H116" s="351"/>
      <c r="I116" s="353"/>
      <c r="J116" s="246">
        <f>J117</f>
        <v>1529.42087</v>
      </c>
      <c r="K116" s="491"/>
      <c r="L116" s="489"/>
    </row>
    <row r="117" spans="1:12" ht="37.5" customHeight="1">
      <c r="A117" s="54"/>
      <c r="B117" s="85"/>
      <c r="C117" s="63" t="s">
        <v>109</v>
      </c>
      <c r="D117" s="350" t="s">
        <v>439</v>
      </c>
      <c r="E117" s="351" t="s">
        <v>375</v>
      </c>
      <c r="F117" s="351" t="s">
        <v>366</v>
      </c>
      <c r="G117" s="351" t="s">
        <v>458</v>
      </c>
      <c r="H117" s="225" t="s">
        <v>558</v>
      </c>
      <c r="I117" s="353"/>
      <c r="J117" s="516">
        <f>J118</f>
        <v>1529.42087</v>
      </c>
      <c r="K117" s="491"/>
      <c r="L117" s="489"/>
    </row>
    <row r="118" spans="1:12" ht="18" customHeight="1">
      <c r="A118" s="54"/>
      <c r="B118" s="85"/>
      <c r="C118" s="63" t="s">
        <v>294</v>
      </c>
      <c r="D118" s="350" t="s">
        <v>439</v>
      </c>
      <c r="E118" s="351" t="s">
        <v>375</v>
      </c>
      <c r="F118" s="351" t="s">
        <v>366</v>
      </c>
      <c r="G118" s="351" t="s">
        <v>459</v>
      </c>
      <c r="H118" s="225" t="s">
        <v>559</v>
      </c>
      <c r="I118" s="353"/>
      <c r="J118" s="516">
        <f>J119</f>
        <v>1529.42087</v>
      </c>
      <c r="K118" s="491"/>
      <c r="L118" s="489"/>
    </row>
    <row r="119" spans="1:12" ht="40.5" customHeight="1">
      <c r="A119" s="54"/>
      <c r="B119" s="85"/>
      <c r="C119" s="63" t="s">
        <v>585</v>
      </c>
      <c r="D119" s="350" t="s">
        <v>439</v>
      </c>
      <c r="E119" s="351" t="s">
        <v>375</v>
      </c>
      <c r="F119" s="351" t="s">
        <v>366</v>
      </c>
      <c r="G119" s="351" t="s">
        <v>459</v>
      </c>
      <c r="H119" s="225" t="s">
        <v>560</v>
      </c>
      <c r="I119" s="353"/>
      <c r="J119" s="516">
        <f>J121</f>
        <v>1529.42087</v>
      </c>
      <c r="K119" s="491"/>
      <c r="L119" s="489"/>
    </row>
    <row r="120" spans="1:12" ht="18" customHeight="1" hidden="1">
      <c r="A120" s="54"/>
      <c r="B120" s="85"/>
      <c r="C120" s="247" t="s">
        <v>233</v>
      </c>
      <c r="D120" s="350" t="s">
        <v>439</v>
      </c>
      <c r="E120" s="351" t="s">
        <v>375</v>
      </c>
      <c r="F120" s="351" t="s">
        <v>366</v>
      </c>
      <c r="G120" s="351" t="s">
        <v>459</v>
      </c>
      <c r="H120" s="225" t="s">
        <v>531</v>
      </c>
      <c r="I120" s="353" t="s">
        <v>232</v>
      </c>
      <c r="J120" s="516">
        <v>0</v>
      </c>
      <c r="K120" s="491"/>
      <c r="L120" s="489"/>
    </row>
    <row r="121" spans="1:12" ht="54" customHeight="1">
      <c r="A121" s="54"/>
      <c r="B121" s="85"/>
      <c r="C121" s="63" t="s">
        <v>320</v>
      </c>
      <c r="D121" s="350" t="s">
        <v>439</v>
      </c>
      <c r="E121" s="351" t="s">
        <v>375</v>
      </c>
      <c r="F121" s="351" t="s">
        <v>366</v>
      </c>
      <c r="G121" s="351" t="s">
        <v>460</v>
      </c>
      <c r="H121" s="225" t="s">
        <v>561</v>
      </c>
      <c r="I121" s="353"/>
      <c r="J121" s="516">
        <f>J122</f>
        <v>1529.42087</v>
      </c>
      <c r="K121" s="491"/>
      <c r="L121" s="489"/>
    </row>
    <row r="122" spans="1:12" ht="39" customHeight="1">
      <c r="A122" s="54"/>
      <c r="B122" s="85"/>
      <c r="C122" s="247" t="s">
        <v>645</v>
      </c>
      <c r="D122" s="350" t="s">
        <v>439</v>
      </c>
      <c r="E122" s="351" t="s">
        <v>375</v>
      </c>
      <c r="F122" s="351" t="s">
        <v>366</v>
      </c>
      <c r="G122" s="351" t="s">
        <v>460</v>
      </c>
      <c r="H122" s="225" t="s">
        <v>561</v>
      </c>
      <c r="I122" s="353" t="s">
        <v>232</v>
      </c>
      <c r="J122" s="246">
        <f>1462+67.42087</f>
        <v>1529.42087</v>
      </c>
      <c r="K122" s="491"/>
      <c r="L122" s="499"/>
    </row>
    <row r="123" spans="1:12" ht="37.5" customHeight="1" hidden="1">
      <c r="A123" s="54"/>
      <c r="B123" s="85"/>
      <c r="C123" s="246" t="s">
        <v>302</v>
      </c>
      <c r="D123" s="350" t="s">
        <v>439</v>
      </c>
      <c r="E123" s="351" t="s">
        <v>375</v>
      </c>
      <c r="F123" s="351" t="s">
        <v>366</v>
      </c>
      <c r="G123" s="351"/>
      <c r="H123" s="225" t="s">
        <v>301</v>
      </c>
      <c r="I123" s="353"/>
      <c r="J123" s="246">
        <f>J124</f>
        <v>0</v>
      </c>
      <c r="K123" s="491"/>
      <c r="L123" s="499"/>
    </row>
    <row r="124" spans="1:12" ht="39" customHeight="1" hidden="1">
      <c r="A124" s="54"/>
      <c r="B124" s="85"/>
      <c r="C124" s="247" t="s">
        <v>535</v>
      </c>
      <c r="D124" s="350" t="s">
        <v>439</v>
      </c>
      <c r="E124" s="351" t="s">
        <v>375</v>
      </c>
      <c r="F124" s="351" t="s">
        <v>366</v>
      </c>
      <c r="G124" s="351"/>
      <c r="H124" s="225" t="s">
        <v>533</v>
      </c>
      <c r="I124" s="353"/>
      <c r="J124" s="246">
        <f>J125</f>
        <v>0</v>
      </c>
      <c r="K124" s="491"/>
      <c r="L124" s="499"/>
    </row>
    <row r="125" spans="1:12" ht="39.75" customHeight="1" hidden="1">
      <c r="A125" s="54"/>
      <c r="B125" s="85"/>
      <c r="C125" s="63" t="s">
        <v>532</v>
      </c>
      <c r="D125" s="350" t="s">
        <v>439</v>
      </c>
      <c r="E125" s="351" t="s">
        <v>375</v>
      </c>
      <c r="F125" s="351" t="s">
        <v>366</v>
      </c>
      <c r="G125" s="351"/>
      <c r="H125" s="225" t="s">
        <v>534</v>
      </c>
      <c r="I125" s="353"/>
      <c r="J125" s="246">
        <f>J126</f>
        <v>0</v>
      </c>
      <c r="K125" s="491"/>
      <c r="L125" s="499"/>
    </row>
    <row r="126" spans="1:12" ht="19.5" customHeight="1" hidden="1">
      <c r="A126" s="54"/>
      <c r="B126" s="85"/>
      <c r="C126" s="247" t="s">
        <v>233</v>
      </c>
      <c r="D126" s="350" t="s">
        <v>439</v>
      </c>
      <c r="E126" s="351" t="s">
        <v>375</v>
      </c>
      <c r="F126" s="351" t="s">
        <v>366</v>
      </c>
      <c r="G126" s="351"/>
      <c r="H126" s="225" t="s">
        <v>534</v>
      </c>
      <c r="I126" s="353" t="s">
        <v>232</v>
      </c>
      <c r="J126" s="246"/>
      <c r="K126" s="491"/>
      <c r="L126" s="499"/>
    </row>
    <row r="127" spans="1:12" ht="17.25" customHeight="1">
      <c r="A127" s="54"/>
      <c r="B127" s="85"/>
      <c r="C127" s="247" t="s">
        <v>354</v>
      </c>
      <c r="D127" s="350" t="s">
        <v>439</v>
      </c>
      <c r="E127" s="351" t="s">
        <v>375</v>
      </c>
      <c r="F127" s="351" t="s">
        <v>360</v>
      </c>
      <c r="G127" s="351"/>
      <c r="H127" s="225"/>
      <c r="I127" s="353"/>
      <c r="J127" s="251">
        <f>J128+J133+J138</f>
        <v>201.1</v>
      </c>
      <c r="K127" s="491"/>
      <c r="L127" s="489"/>
    </row>
    <row r="128" spans="1:12" ht="38.25" customHeight="1">
      <c r="A128" s="54"/>
      <c r="B128" s="85"/>
      <c r="C128" s="66" t="s">
        <v>114</v>
      </c>
      <c r="D128" s="350" t="s">
        <v>439</v>
      </c>
      <c r="E128" s="351" t="s">
        <v>375</v>
      </c>
      <c r="F128" s="351" t="s">
        <v>360</v>
      </c>
      <c r="G128" s="351" t="s">
        <v>386</v>
      </c>
      <c r="H128" s="225" t="s">
        <v>554</v>
      </c>
      <c r="I128" s="353"/>
      <c r="J128" s="251">
        <f>J129</f>
        <v>85</v>
      </c>
      <c r="K128" s="491"/>
      <c r="L128" s="489"/>
    </row>
    <row r="129" spans="1:12" ht="18.75">
      <c r="A129" s="54"/>
      <c r="B129" s="85"/>
      <c r="C129" s="253" t="s">
        <v>294</v>
      </c>
      <c r="D129" s="350" t="s">
        <v>439</v>
      </c>
      <c r="E129" s="351" t="s">
        <v>375</v>
      </c>
      <c r="F129" s="351" t="s">
        <v>360</v>
      </c>
      <c r="G129" s="351" t="s">
        <v>388</v>
      </c>
      <c r="H129" s="225" t="s">
        <v>555</v>
      </c>
      <c r="I129" s="353"/>
      <c r="J129" s="514">
        <f>J130</f>
        <v>85</v>
      </c>
      <c r="K129" s="491"/>
      <c r="L129" s="489"/>
    </row>
    <row r="130" spans="1:12" ht="56.25">
      <c r="A130" s="54"/>
      <c r="B130" s="85"/>
      <c r="C130" s="253" t="s">
        <v>583</v>
      </c>
      <c r="D130" s="350" t="s">
        <v>439</v>
      </c>
      <c r="E130" s="351" t="s">
        <v>375</v>
      </c>
      <c r="F130" s="351" t="s">
        <v>360</v>
      </c>
      <c r="G130" s="351"/>
      <c r="H130" s="225" t="s">
        <v>556</v>
      </c>
      <c r="I130" s="353"/>
      <c r="J130" s="514">
        <f>J131</f>
        <v>85</v>
      </c>
      <c r="K130" s="491"/>
      <c r="L130" s="489"/>
    </row>
    <row r="131" spans="1:12" s="4" customFormat="1" ht="21.75" customHeight="1">
      <c r="A131" s="54"/>
      <c r="B131" s="85"/>
      <c r="C131" s="252" t="s">
        <v>387</v>
      </c>
      <c r="D131" s="350" t="s">
        <v>439</v>
      </c>
      <c r="E131" s="351" t="s">
        <v>375</v>
      </c>
      <c r="F131" s="351" t="s">
        <v>360</v>
      </c>
      <c r="G131" s="351"/>
      <c r="H131" s="225" t="s">
        <v>584</v>
      </c>
      <c r="I131" s="353"/>
      <c r="J131" s="515">
        <f>J132</f>
        <v>85</v>
      </c>
      <c r="K131" s="491"/>
      <c r="L131" s="492"/>
    </row>
    <row r="132" spans="1:12" s="4" customFormat="1" ht="39.75" customHeight="1">
      <c r="A132" s="54"/>
      <c r="B132" s="85"/>
      <c r="C132" s="247" t="s">
        <v>645</v>
      </c>
      <c r="D132" s="350" t="s">
        <v>439</v>
      </c>
      <c r="E132" s="351" t="s">
        <v>375</v>
      </c>
      <c r="F132" s="351" t="s">
        <v>360</v>
      </c>
      <c r="G132" s="351"/>
      <c r="H132" s="225" t="s">
        <v>584</v>
      </c>
      <c r="I132" s="353" t="s">
        <v>232</v>
      </c>
      <c r="J132" s="515">
        <f>45+40</f>
        <v>85</v>
      </c>
      <c r="K132" s="496"/>
      <c r="L132" s="497"/>
    </row>
    <row r="133" spans="1:12" s="4" customFormat="1" ht="39" customHeight="1">
      <c r="A133" s="54"/>
      <c r="B133" s="85"/>
      <c r="C133" s="247" t="s">
        <v>115</v>
      </c>
      <c r="D133" s="350" t="s">
        <v>439</v>
      </c>
      <c r="E133" s="351" t="s">
        <v>375</v>
      </c>
      <c r="F133" s="351" t="s">
        <v>360</v>
      </c>
      <c r="G133" s="351"/>
      <c r="H133" s="225" t="s">
        <v>562</v>
      </c>
      <c r="I133" s="353"/>
      <c r="J133" s="515">
        <f>J134</f>
        <v>2</v>
      </c>
      <c r="K133" s="491"/>
      <c r="L133" s="492"/>
    </row>
    <row r="134" spans="1:12" s="4" customFormat="1" ht="18" customHeight="1">
      <c r="A134" s="54"/>
      <c r="B134" s="85"/>
      <c r="C134" s="247" t="s">
        <v>294</v>
      </c>
      <c r="D134" s="350" t="s">
        <v>439</v>
      </c>
      <c r="E134" s="351" t="s">
        <v>375</v>
      </c>
      <c r="F134" s="351" t="s">
        <v>360</v>
      </c>
      <c r="G134" s="351"/>
      <c r="H134" s="225" t="s">
        <v>563</v>
      </c>
      <c r="I134" s="353"/>
      <c r="J134" s="515">
        <f>J135</f>
        <v>2</v>
      </c>
      <c r="K134" s="491"/>
      <c r="L134" s="492"/>
    </row>
    <row r="135" spans="1:12" s="4" customFormat="1" ht="24.75" customHeight="1">
      <c r="A135" s="54"/>
      <c r="B135" s="85"/>
      <c r="C135" s="247" t="s">
        <v>586</v>
      </c>
      <c r="D135" s="350" t="s">
        <v>439</v>
      </c>
      <c r="E135" s="351" t="s">
        <v>375</v>
      </c>
      <c r="F135" s="351" t="s">
        <v>360</v>
      </c>
      <c r="G135" s="351"/>
      <c r="H135" s="225" t="s">
        <v>564</v>
      </c>
      <c r="I135" s="353"/>
      <c r="J135" s="515">
        <f>J136</f>
        <v>2</v>
      </c>
      <c r="K135" s="491"/>
      <c r="L135" s="492"/>
    </row>
    <row r="136" spans="1:12" s="4" customFormat="1" ht="18" customHeight="1">
      <c r="A136" s="54"/>
      <c r="B136" s="85"/>
      <c r="C136" s="247" t="s">
        <v>313</v>
      </c>
      <c r="D136" s="350" t="s">
        <v>439</v>
      </c>
      <c r="E136" s="351" t="s">
        <v>375</v>
      </c>
      <c r="F136" s="351" t="s">
        <v>360</v>
      </c>
      <c r="G136" s="351"/>
      <c r="H136" s="225" t="s">
        <v>565</v>
      </c>
      <c r="I136" s="353"/>
      <c r="J136" s="515">
        <f>J137</f>
        <v>2</v>
      </c>
      <c r="K136" s="491"/>
      <c r="L136" s="492"/>
    </row>
    <row r="137" spans="1:12" s="4" customFormat="1" ht="38.25" customHeight="1">
      <c r="A137" s="54"/>
      <c r="B137" s="85"/>
      <c r="C137" s="247" t="s">
        <v>645</v>
      </c>
      <c r="D137" s="350" t="s">
        <v>439</v>
      </c>
      <c r="E137" s="351" t="s">
        <v>375</v>
      </c>
      <c r="F137" s="351" t="s">
        <v>360</v>
      </c>
      <c r="G137" s="351"/>
      <c r="H137" s="225" t="s">
        <v>565</v>
      </c>
      <c r="I137" s="353" t="s">
        <v>232</v>
      </c>
      <c r="J137" s="515">
        <v>2</v>
      </c>
      <c r="K137" s="491"/>
      <c r="L137" s="500"/>
    </row>
    <row r="138" spans="1:12" s="4" customFormat="1" ht="38.25" customHeight="1">
      <c r="A138" s="54"/>
      <c r="B138" s="85"/>
      <c r="C138" s="247" t="s">
        <v>111</v>
      </c>
      <c r="D138" s="350" t="s">
        <v>439</v>
      </c>
      <c r="E138" s="351" t="s">
        <v>375</v>
      </c>
      <c r="F138" s="351" t="s">
        <v>360</v>
      </c>
      <c r="G138" s="351"/>
      <c r="H138" s="225" t="s">
        <v>587</v>
      </c>
      <c r="I138" s="353"/>
      <c r="J138" s="515">
        <f>J139</f>
        <v>114.1</v>
      </c>
      <c r="K138" s="491"/>
      <c r="L138" s="500"/>
    </row>
    <row r="139" spans="1:12" s="4" customFormat="1" ht="19.5" customHeight="1">
      <c r="A139" s="54"/>
      <c r="B139" s="85"/>
      <c r="C139" s="247" t="s">
        <v>294</v>
      </c>
      <c r="D139" s="350" t="s">
        <v>439</v>
      </c>
      <c r="E139" s="351" t="s">
        <v>375</v>
      </c>
      <c r="F139" s="351" t="s">
        <v>360</v>
      </c>
      <c r="G139" s="351"/>
      <c r="H139" s="225" t="s">
        <v>588</v>
      </c>
      <c r="I139" s="353"/>
      <c r="J139" s="515">
        <f>J140</f>
        <v>114.1</v>
      </c>
      <c r="K139" s="491"/>
      <c r="L139" s="500"/>
    </row>
    <row r="140" spans="1:12" s="4" customFormat="1" ht="38.25" customHeight="1">
      <c r="A140" s="54"/>
      <c r="B140" s="85"/>
      <c r="C140" s="247" t="s">
        <v>680</v>
      </c>
      <c r="D140" s="350" t="s">
        <v>439</v>
      </c>
      <c r="E140" s="351" t="s">
        <v>375</v>
      </c>
      <c r="F140" s="351" t="s">
        <v>360</v>
      </c>
      <c r="G140" s="351"/>
      <c r="H140" s="351" t="s">
        <v>679</v>
      </c>
      <c r="I140" s="353"/>
      <c r="J140" s="515">
        <f>J141</f>
        <v>114.1</v>
      </c>
      <c r="K140" s="491"/>
      <c r="L140" s="500"/>
    </row>
    <row r="141" spans="1:12" s="4" customFormat="1" ht="38.25" customHeight="1">
      <c r="A141" s="54"/>
      <c r="B141" s="85"/>
      <c r="C141" s="253" t="s">
        <v>681</v>
      </c>
      <c r="D141" s="350" t="s">
        <v>439</v>
      </c>
      <c r="E141" s="351" t="s">
        <v>375</v>
      </c>
      <c r="F141" s="351" t="s">
        <v>360</v>
      </c>
      <c r="G141" s="351"/>
      <c r="H141" s="351" t="s">
        <v>682</v>
      </c>
      <c r="I141" s="353"/>
      <c r="J141" s="515">
        <f>J142</f>
        <v>114.1</v>
      </c>
      <c r="K141" s="491"/>
      <c r="L141" s="500"/>
    </row>
    <row r="142" spans="1:12" s="4" customFormat="1" ht="38.25" customHeight="1">
      <c r="A142" s="54"/>
      <c r="B142" s="85"/>
      <c r="C142" s="247" t="s">
        <v>645</v>
      </c>
      <c r="D142" s="350" t="s">
        <v>439</v>
      </c>
      <c r="E142" s="351" t="s">
        <v>375</v>
      </c>
      <c r="F142" s="351" t="s">
        <v>360</v>
      </c>
      <c r="G142" s="351"/>
      <c r="H142" s="351" t="s">
        <v>682</v>
      </c>
      <c r="I142" s="353" t="s">
        <v>232</v>
      </c>
      <c r="J142" s="515">
        <v>114.1</v>
      </c>
      <c r="K142" s="491"/>
      <c r="L142" s="500"/>
    </row>
    <row r="143" spans="1:12" s="4" customFormat="1" ht="18" customHeight="1">
      <c r="A143" s="54"/>
      <c r="B143" s="99">
        <v>6</v>
      </c>
      <c r="C143" s="248" t="s">
        <v>357</v>
      </c>
      <c r="D143" s="348" t="s">
        <v>439</v>
      </c>
      <c r="E143" s="349" t="s">
        <v>361</v>
      </c>
      <c r="F143" s="349"/>
      <c r="G143" s="349"/>
      <c r="H143" s="349"/>
      <c r="I143" s="349"/>
      <c r="J143" s="249">
        <f>J144+J152+J165</f>
        <v>561.05078</v>
      </c>
      <c r="K143" s="491"/>
      <c r="L143" s="492"/>
    </row>
    <row r="144" spans="1:12" s="4" customFormat="1" ht="19.5" customHeight="1">
      <c r="A144" s="54"/>
      <c r="B144" s="85"/>
      <c r="C144" s="247" t="s">
        <v>462</v>
      </c>
      <c r="D144" s="350" t="s">
        <v>439</v>
      </c>
      <c r="E144" s="351" t="s">
        <v>361</v>
      </c>
      <c r="F144" s="351" t="s">
        <v>371</v>
      </c>
      <c r="G144" s="351"/>
      <c r="H144" s="351"/>
      <c r="I144" s="353"/>
      <c r="J144" s="246">
        <f>J145</f>
        <v>60</v>
      </c>
      <c r="K144" s="491"/>
      <c r="L144" s="492"/>
    </row>
    <row r="145" spans="1:12" s="4" customFormat="1" ht="38.25" customHeight="1">
      <c r="A145" s="54"/>
      <c r="B145" s="85"/>
      <c r="C145" s="63" t="s">
        <v>112</v>
      </c>
      <c r="D145" s="350" t="s">
        <v>439</v>
      </c>
      <c r="E145" s="351" t="s">
        <v>361</v>
      </c>
      <c r="F145" s="351" t="s">
        <v>371</v>
      </c>
      <c r="G145" s="351"/>
      <c r="H145" s="351" t="s">
        <v>603</v>
      </c>
      <c r="I145" s="353"/>
      <c r="J145" s="520">
        <f>J146</f>
        <v>60</v>
      </c>
      <c r="K145" s="491"/>
      <c r="L145" s="492"/>
    </row>
    <row r="146" spans="1:12" s="4" customFormat="1" ht="18.75">
      <c r="A146" s="54"/>
      <c r="B146" s="85"/>
      <c r="C146" s="62" t="s">
        <v>294</v>
      </c>
      <c r="D146" s="350" t="s">
        <v>439</v>
      </c>
      <c r="E146" s="351" t="s">
        <v>361</v>
      </c>
      <c r="F146" s="351" t="s">
        <v>371</v>
      </c>
      <c r="G146" s="352" t="s">
        <v>441</v>
      </c>
      <c r="H146" s="351" t="s">
        <v>604</v>
      </c>
      <c r="I146" s="353"/>
      <c r="J146" s="520">
        <f>J147</f>
        <v>60</v>
      </c>
      <c r="K146" s="491"/>
      <c r="L146" s="492"/>
    </row>
    <row r="147" spans="1:12" s="4" customFormat="1" ht="37.5">
      <c r="A147" s="54"/>
      <c r="B147" s="85"/>
      <c r="C147" s="62" t="s">
        <v>606</v>
      </c>
      <c r="D147" s="350" t="s">
        <v>439</v>
      </c>
      <c r="E147" s="351" t="s">
        <v>361</v>
      </c>
      <c r="F147" s="351" t="s">
        <v>371</v>
      </c>
      <c r="G147" s="352"/>
      <c r="H147" s="351" t="s">
        <v>605</v>
      </c>
      <c r="I147" s="353"/>
      <c r="J147" s="520">
        <f>J148</f>
        <v>60</v>
      </c>
      <c r="K147" s="491"/>
      <c r="L147" s="492"/>
    </row>
    <row r="148" spans="1:12" s="4" customFormat="1" ht="18.75">
      <c r="A148" s="54"/>
      <c r="B148" s="85"/>
      <c r="C148" s="62" t="s">
        <v>470</v>
      </c>
      <c r="D148" s="350" t="s">
        <v>439</v>
      </c>
      <c r="E148" s="351" t="s">
        <v>361</v>
      </c>
      <c r="F148" s="351" t="s">
        <v>371</v>
      </c>
      <c r="G148" s="352" t="s">
        <v>443</v>
      </c>
      <c r="H148" s="351" t="s">
        <v>607</v>
      </c>
      <c r="I148" s="353"/>
      <c r="J148" s="520">
        <f>J149</f>
        <v>60</v>
      </c>
      <c r="K148" s="491"/>
      <c r="L148" s="492"/>
    </row>
    <row r="149" spans="1:12" s="4" customFormat="1" ht="38.25" customHeight="1">
      <c r="A149" s="54"/>
      <c r="B149" s="85"/>
      <c r="C149" s="247" t="s">
        <v>645</v>
      </c>
      <c r="D149" s="350" t="s">
        <v>439</v>
      </c>
      <c r="E149" s="351" t="s">
        <v>361</v>
      </c>
      <c r="F149" s="351" t="s">
        <v>371</v>
      </c>
      <c r="G149" s="351"/>
      <c r="H149" s="351" t="s">
        <v>607</v>
      </c>
      <c r="I149" s="353" t="s">
        <v>232</v>
      </c>
      <c r="J149" s="520">
        <f>60</f>
        <v>60</v>
      </c>
      <c r="K149" s="501"/>
      <c r="L149" s="502"/>
    </row>
    <row r="150" spans="1:12" s="4" customFormat="1" ht="18" customHeight="1" hidden="1">
      <c r="A150" s="54"/>
      <c r="B150" s="85"/>
      <c r="C150" s="63" t="s">
        <v>34</v>
      </c>
      <c r="D150" s="350" t="s">
        <v>439</v>
      </c>
      <c r="E150" s="351" t="s">
        <v>361</v>
      </c>
      <c r="F150" s="351" t="s">
        <v>371</v>
      </c>
      <c r="G150" s="352" t="s">
        <v>450</v>
      </c>
      <c r="H150" s="351" t="s">
        <v>469</v>
      </c>
      <c r="I150" s="353"/>
      <c r="J150" s="520">
        <f>J151</f>
        <v>0</v>
      </c>
      <c r="K150" s="491"/>
      <c r="L150" s="492"/>
    </row>
    <row r="151" spans="1:12" s="4" customFormat="1" ht="19.5" customHeight="1" hidden="1">
      <c r="A151" s="54"/>
      <c r="B151" s="85"/>
      <c r="C151" s="247" t="s">
        <v>233</v>
      </c>
      <c r="D151" s="350" t="s">
        <v>439</v>
      </c>
      <c r="E151" s="351" t="s">
        <v>361</v>
      </c>
      <c r="F151" s="351" t="s">
        <v>371</v>
      </c>
      <c r="G151" s="352" t="s">
        <v>450</v>
      </c>
      <c r="H151" s="351" t="s">
        <v>189</v>
      </c>
      <c r="I151" s="353" t="s">
        <v>232</v>
      </c>
      <c r="J151" s="518"/>
      <c r="K151" s="491"/>
      <c r="L151" s="492"/>
    </row>
    <row r="152" spans="1:12" s="4" customFormat="1" ht="20.25" customHeight="1">
      <c r="A152" s="54"/>
      <c r="B152" s="85"/>
      <c r="C152" s="252" t="s">
        <v>437</v>
      </c>
      <c r="D152" s="350" t="s">
        <v>439</v>
      </c>
      <c r="E152" s="351" t="s">
        <v>361</v>
      </c>
      <c r="F152" s="351" t="s">
        <v>372</v>
      </c>
      <c r="G152" s="351"/>
      <c r="H152" s="351"/>
      <c r="I152" s="353"/>
      <c r="J152" s="518">
        <f>J153</f>
        <v>478.95078</v>
      </c>
      <c r="K152" s="491"/>
      <c r="L152" s="492"/>
    </row>
    <row r="153" spans="1:12" s="4" customFormat="1" ht="35.25" customHeight="1">
      <c r="A153" s="54"/>
      <c r="B153" s="85"/>
      <c r="C153" s="63" t="s">
        <v>112</v>
      </c>
      <c r="D153" s="350" t="s">
        <v>439</v>
      </c>
      <c r="E153" s="351" t="s">
        <v>361</v>
      </c>
      <c r="F153" s="351" t="s">
        <v>372</v>
      </c>
      <c r="G153" s="351" t="s">
        <v>447</v>
      </c>
      <c r="H153" s="225" t="s">
        <v>603</v>
      </c>
      <c r="I153" s="353"/>
      <c r="J153" s="516">
        <f>J154</f>
        <v>478.95078</v>
      </c>
      <c r="K153" s="491"/>
      <c r="L153" s="492"/>
    </row>
    <row r="154" spans="1:12" s="4" customFormat="1" ht="21.75" customHeight="1">
      <c r="A154" s="54"/>
      <c r="B154" s="85"/>
      <c r="C154" s="63" t="s">
        <v>294</v>
      </c>
      <c r="D154" s="350" t="s">
        <v>439</v>
      </c>
      <c r="E154" s="351" t="s">
        <v>361</v>
      </c>
      <c r="F154" s="351" t="s">
        <v>372</v>
      </c>
      <c r="G154" s="351" t="s">
        <v>447</v>
      </c>
      <c r="H154" s="225" t="s">
        <v>604</v>
      </c>
      <c r="I154" s="353"/>
      <c r="J154" s="520">
        <f>J155+J159+J162</f>
        <v>478.95078</v>
      </c>
      <c r="K154" s="491"/>
      <c r="L154" s="492"/>
    </row>
    <row r="155" spans="1:12" s="4" customFormat="1" ht="21.75" customHeight="1">
      <c r="A155" s="54"/>
      <c r="B155" s="85"/>
      <c r="C155" s="63" t="s">
        <v>609</v>
      </c>
      <c r="D155" s="350" t="s">
        <v>439</v>
      </c>
      <c r="E155" s="351" t="s">
        <v>361</v>
      </c>
      <c r="F155" s="351" t="s">
        <v>372</v>
      </c>
      <c r="G155" s="351"/>
      <c r="H155" s="225" t="s">
        <v>608</v>
      </c>
      <c r="I155" s="353"/>
      <c r="J155" s="520">
        <f>J156</f>
        <v>351.35078</v>
      </c>
      <c r="K155" s="491"/>
      <c r="L155" s="492"/>
    </row>
    <row r="156" spans="1:12" s="4" customFormat="1" ht="20.25" customHeight="1">
      <c r="A156" s="54"/>
      <c r="B156" s="85"/>
      <c r="C156" s="276" t="s">
        <v>448</v>
      </c>
      <c r="D156" s="350" t="s">
        <v>439</v>
      </c>
      <c r="E156" s="351" t="s">
        <v>361</v>
      </c>
      <c r="F156" s="351" t="s">
        <v>372</v>
      </c>
      <c r="G156" s="352" t="s">
        <v>449</v>
      </c>
      <c r="H156" s="225" t="s">
        <v>610</v>
      </c>
      <c r="I156" s="353"/>
      <c r="J156" s="520">
        <f>J158</f>
        <v>351.35078</v>
      </c>
      <c r="K156" s="491"/>
      <c r="L156" s="492"/>
    </row>
    <row r="157" spans="1:12" s="4" customFormat="1" ht="18.75" hidden="1">
      <c r="A157" s="54"/>
      <c r="B157" s="277"/>
      <c r="C157" s="261" t="s">
        <v>428</v>
      </c>
      <c r="D157" s="350" t="s">
        <v>439</v>
      </c>
      <c r="E157" s="351" t="s">
        <v>361</v>
      </c>
      <c r="F157" s="351" t="s">
        <v>372</v>
      </c>
      <c r="G157" s="352" t="s">
        <v>449</v>
      </c>
      <c r="H157" s="225" t="s">
        <v>427</v>
      </c>
      <c r="I157" s="353">
        <v>100</v>
      </c>
      <c r="J157" s="518"/>
      <c r="K157" s="491"/>
      <c r="L157" s="492"/>
    </row>
    <row r="158" spans="1:12" s="4" customFormat="1" ht="39.75" customHeight="1">
      <c r="A158" s="54"/>
      <c r="B158" s="85"/>
      <c r="C158" s="247" t="s">
        <v>645</v>
      </c>
      <c r="D158" s="350" t="s">
        <v>439</v>
      </c>
      <c r="E158" s="351" t="s">
        <v>361</v>
      </c>
      <c r="F158" s="351" t="s">
        <v>372</v>
      </c>
      <c r="G158" s="352" t="s">
        <v>449</v>
      </c>
      <c r="H158" s="225" t="s">
        <v>610</v>
      </c>
      <c r="I158" s="353" t="s">
        <v>232</v>
      </c>
      <c r="J158" s="518">
        <f>270+57+24.35078</f>
        <v>351.35078</v>
      </c>
      <c r="K158" s="496"/>
      <c r="L158" s="497"/>
    </row>
    <row r="159" spans="1:12" s="4" customFormat="1" ht="22.5" customHeight="1">
      <c r="A159" s="54"/>
      <c r="B159" s="85"/>
      <c r="C159" s="247" t="s">
        <v>613</v>
      </c>
      <c r="D159" s="350" t="s">
        <v>439</v>
      </c>
      <c r="E159" s="351" t="s">
        <v>361</v>
      </c>
      <c r="F159" s="351" t="s">
        <v>372</v>
      </c>
      <c r="G159" s="352"/>
      <c r="H159" s="225" t="s">
        <v>611</v>
      </c>
      <c r="I159" s="353"/>
      <c r="J159" s="518">
        <f>J160</f>
        <v>40</v>
      </c>
      <c r="K159" s="491"/>
      <c r="L159" s="498"/>
    </row>
    <row r="160" spans="1:12" s="4" customFormat="1" ht="22.5" customHeight="1">
      <c r="A160" s="54"/>
      <c r="B160" s="85"/>
      <c r="C160" s="247" t="s">
        <v>614</v>
      </c>
      <c r="D160" s="350" t="s">
        <v>439</v>
      </c>
      <c r="E160" s="351" t="s">
        <v>361</v>
      </c>
      <c r="F160" s="351" t="s">
        <v>372</v>
      </c>
      <c r="G160" s="352"/>
      <c r="H160" s="225" t="s">
        <v>612</v>
      </c>
      <c r="I160" s="353"/>
      <c r="J160" s="518">
        <f>J161</f>
        <v>40</v>
      </c>
      <c r="K160" s="491"/>
      <c r="L160" s="498"/>
    </row>
    <row r="161" spans="1:12" s="4" customFormat="1" ht="40.5" customHeight="1">
      <c r="A161" s="54"/>
      <c r="B161" s="85"/>
      <c r="C161" s="247" t="s">
        <v>645</v>
      </c>
      <c r="D161" s="350" t="s">
        <v>439</v>
      </c>
      <c r="E161" s="351" t="s">
        <v>361</v>
      </c>
      <c r="F161" s="351" t="s">
        <v>372</v>
      </c>
      <c r="G161" s="352"/>
      <c r="H161" s="225" t="s">
        <v>612</v>
      </c>
      <c r="I161" s="353" t="s">
        <v>232</v>
      </c>
      <c r="J161" s="518">
        <f>20+20</f>
        <v>40</v>
      </c>
      <c r="K161" s="491"/>
      <c r="L161" s="498"/>
    </row>
    <row r="162" spans="1:12" s="4" customFormat="1" ht="22.5" customHeight="1">
      <c r="A162" s="54"/>
      <c r="B162" s="85"/>
      <c r="C162" s="247" t="s">
        <v>616</v>
      </c>
      <c r="D162" s="350" t="s">
        <v>439</v>
      </c>
      <c r="E162" s="351" t="s">
        <v>361</v>
      </c>
      <c r="F162" s="351" t="s">
        <v>372</v>
      </c>
      <c r="G162" s="352"/>
      <c r="H162" s="351" t="s">
        <v>615</v>
      </c>
      <c r="I162" s="353"/>
      <c r="J162" s="518">
        <f>J163</f>
        <v>87.6</v>
      </c>
      <c r="K162" s="491"/>
      <c r="L162" s="498"/>
    </row>
    <row r="163" spans="1:12" s="4" customFormat="1" ht="21.75" customHeight="1">
      <c r="A163" s="54"/>
      <c r="B163" s="85"/>
      <c r="C163" s="247" t="s">
        <v>304</v>
      </c>
      <c r="D163" s="350" t="s">
        <v>439</v>
      </c>
      <c r="E163" s="351" t="s">
        <v>361</v>
      </c>
      <c r="F163" s="351" t="s">
        <v>372</v>
      </c>
      <c r="G163" s="352" t="s">
        <v>0</v>
      </c>
      <c r="H163" s="351" t="s">
        <v>617</v>
      </c>
      <c r="I163" s="353"/>
      <c r="J163" s="520">
        <f>J164</f>
        <v>87.6</v>
      </c>
      <c r="K163" s="491"/>
      <c r="L163" s="492"/>
    </row>
    <row r="164" spans="1:12" s="4" customFormat="1" ht="39.75" customHeight="1">
      <c r="A164" s="54"/>
      <c r="B164" s="85"/>
      <c r="C164" s="247" t="s">
        <v>645</v>
      </c>
      <c r="D164" s="350" t="s">
        <v>439</v>
      </c>
      <c r="E164" s="351" t="s">
        <v>361</v>
      </c>
      <c r="F164" s="351" t="s">
        <v>372</v>
      </c>
      <c r="G164" s="352" t="s">
        <v>0</v>
      </c>
      <c r="H164" s="351" t="s">
        <v>617</v>
      </c>
      <c r="I164" s="353" t="s">
        <v>232</v>
      </c>
      <c r="J164" s="518">
        <f>60+27.6</f>
        <v>87.6</v>
      </c>
      <c r="K164" s="501"/>
      <c r="L164" s="502"/>
    </row>
    <row r="165" spans="1:12" s="4" customFormat="1" ht="24.75" customHeight="1">
      <c r="A165" s="54"/>
      <c r="B165" s="85"/>
      <c r="C165" s="247" t="s">
        <v>692</v>
      </c>
      <c r="D165" s="350" t="s">
        <v>439</v>
      </c>
      <c r="E165" s="351" t="s">
        <v>361</v>
      </c>
      <c r="F165" s="351" t="s">
        <v>361</v>
      </c>
      <c r="G165" s="352"/>
      <c r="H165" s="351"/>
      <c r="I165" s="353"/>
      <c r="J165" s="518">
        <f>J166</f>
        <v>22.1</v>
      </c>
      <c r="K165" s="491"/>
      <c r="L165" s="498"/>
    </row>
    <row r="166" spans="1:12" s="4" customFormat="1" ht="33.75" customHeight="1">
      <c r="A166" s="54"/>
      <c r="B166" s="85"/>
      <c r="C166" s="63" t="s">
        <v>112</v>
      </c>
      <c r="D166" s="350" t="s">
        <v>439</v>
      </c>
      <c r="E166" s="351" t="s">
        <v>361</v>
      </c>
      <c r="F166" s="351" t="s">
        <v>361</v>
      </c>
      <c r="G166" s="352"/>
      <c r="H166" s="225" t="s">
        <v>603</v>
      </c>
      <c r="I166" s="353"/>
      <c r="J166" s="518">
        <f>J167</f>
        <v>22.1</v>
      </c>
      <c r="K166" s="491"/>
      <c r="L166" s="498"/>
    </row>
    <row r="167" spans="1:12" s="4" customFormat="1" ht="20.25" customHeight="1">
      <c r="A167" s="54"/>
      <c r="B167" s="85"/>
      <c r="C167" s="63" t="s">
        <v>294</v>
      </c>
      <c r="D167" s="350" t="s">
        <v>439</v>
      </c>
      <c r="E167" s="351" t="s">
        <v>361</v>
      </c>
      <c r="F167" s="351" t="s">
        <v>361</v>
      </c>
      <c r="G167" s="352"/>
      <c r="H167" s="351" t="s">
        <v>604</v>
      </c>
      <c r="I167" s="353"/>
      <c r="J167" s="518">
        <f>J168</f>
        <v>22.1</v>
      </c>
      <c r="K167" s="491"/>
      <c r="L167" s="498"/>
    </row>
    <row r="168" spans="1:12" s="4" customFormat="1" ht="39" customHeight="1">
      <c r="A168" s="54"/>
      <c r="B168" s="85"/>
      <c r="C168" s="247" t="s">
        <v>687</v>
      </c>
      <c r="D168" s="350" t="s">
        <v>439</v>
      </c>
      <c r="E168" s="351" t="s">
        <v>361</v>
      </c>
      <c r="F168" s="351" t="s">
        <v>361</v>
      </c>
      <c r="G168" s="352"/>
      <c r="H168" s="351" t="s">
        <v>686</v>
      </c>
      <c r="I168" s="353"/>
      <c r="J168" s="518">
        <f>J169</f>
        <v>22.1</v>
      </c>
      <c r="K168" s="491"/>
      <c r="L168" s="498"/>
    </row>
    <row r="169" spans="1:12" s="4" customFormat="1" ht="138" customHeight="1">
      <c r="A169" s="54"/>
      <c r="B169" s="85"/>
      <c r="C169" s="388" t="s">
        <v>689</v>
      </c>
      <c r="D169" s="350" t="s">
        <v>439</v>
      </c>
      <c r="E169" s="351" t="s">
        <v>361</v>
      </c>
      <c r="F169" s="351" t="s">
        <v>361</v>
      </c>
      <c r="G169" s="352"/>
      <c r="H169" s="351" t="s">
        <v>688</v>
      </c>
      <c r="I169" s="353"/>
      <c r="J169" s="518">
        <f>J170</f>
        <v>22.1</v>
      </c>
      <c r="K169" s="491"/>
      <c r="L169" s="498"/>
    </row>
    <row r="170" spans="1:12" s="4" customFormat="1" ht="39.75" customHeight="1">
      <c r="A170" s="54"/>
      <c r="B170" s="85"/>
      <c r="C170" s="247" t="s">
        <v>645</v>
      </c>
      <c r="D170" s="350" t="s">
        <v>439</v>
      </c>
      <c r="E170" s="351" t="s">
        <v>361</v>
      </c>
      <c r="F170" s="351" t="s">
        <v>361</v>
      </c>
      <c r="G170" s="352"/>
      <c r="H170" s="351" t="s">
        <v>688</v>
      </c>
      <c r="I170" s="353" t="s">
        <v>232</v>
      </c>
      <c r="J170" s="518">
        <v>22.1</v>
      </c>
      <c r="K170" s="491"/>
      <c r="L170" s="498"/>
    </row>
    <row r="171" spans="1:12" s="4" customFormat="1" ht="19.5" customHeight="1">
      <c r="A171" s="54"/>
      <c r="B171" s="99">
        <v>7</v>
      </c>
      <c r="C171" s="69" t="s">
        <v>11</v>
      </c>
      <c r="D171" s="348" t="s">
        <v>439</v>
      </c>
      <c r="E171" s="349" t="s">
        <v>12</v>
      </c>
      <c r="F171" s="349"/>
      <c r="G171" s="360"/>
      <c r="H171" s="349"/>
      <c r="I171" s="349"/>
      <c r="J171" s="521">
        <f>J172</f>
        <v>1</v>
      </c>
      <c r="K171" s="491"/>
      <c r="L171" s="492"/>
    </row>
    <row r="172" spans="1:12" s="4" customFormat="1" ht="18" customHeight="1">
      <c r="A172" s="54"/>
      <c r="B172" s="85"/>
      <c r="C172" s="62" t="s">
        <v>13</v>
      </c>
      <c r="D172" s="350" t="s">
        <v>439</v>
      </c>
      <c r="E172" s="351" t="s">
        <v>12</v>
      </c>
      <c r="F172" s="351" t="s">
        <v>12</v>
      </c>
      <c r="G172" s="352"/>
      <c r="H172" s="351"/>
      <c r="I172" s="353"/>
      <c r="J172" s="518">
        <f>J173</f>
        <v>1</v>
      </c>
      <c r="K172" s="491"/>
      <c r="L172" s="492"/>
    </row>
    <row r="173" spans="1:12" s="4" customFormat="1" ht="39.75" customHeight="1">
      <c r="A173" s="54"/>
      <c r="B173" s="85"/>
      <c r="C173" s="66" t="s">
        <v>106</v>
      </c>
      <c r="D173" s="350" t="s">
        <v>439</v>
      </c>
      <c r="E173" s="351" t="s">
        <v>12</v>
      </c>
      <c r="F173" s="351" t="s">
        <v>12</v>
      </c>
      <c r="G173" s="352" t="s">
        <v>441</v>
      </c>
      <c r="H173" s="351" t="s">
        <v>548</v>
      </c>
      <c r="I173" s="353"/>
      <c r="J173" s="251">
        <f>J175</f>
        <v>1</v>
      </c>
      <c r="K173" s="491"/>
      <c r="L173" s="492"/>
    </row>
    <row r="174" spans="1:12" s="4" customFormat="1" ht="42.75" customHeight="1" hidden="1">
      <c r="A174" s="54"/>
      <c r="B174" s="85"/>
      <c r="C174" s="62" t="s">
        <v>442</v>
      </c>
      <c r="D174" s="350" t="s">
        <v>439</v>
      </c>
      <c r="E174" s="351" t="s">
        <v>12</v>
      </c>
      <c r="F174" s="351" t="s">
        <v>12</v>
      </c>
      <c r="G174" s="352" t="s">
        <v>443</v>
      </c>
      <c r="H174" s="351"/>
      <c r="I174" s="353"/>
      <c r="J174" s="518"/>
      <c r="K174" s="491"/>
      <c r="L174" s="492"/>
    </row>
    <row r="175" spans="1:12" s="4" customFormat="1" ht="20.25" customHeight="1">
      <c r="A175" s="54"/>
      <c r="B175" s="85"/>
      <c r="C175" s="66" t="s">
        <v>294</v>
      </c>
      <c r="D175" s="350" t="s">
        <v>439</v>
      </c>
      <c r="E175" s="351" t="s">
        <v>12</v>
      </c>
      <c r="F175" s="351" t="s">
        <v>12</v>
      </c>
      <c r="G175" s="352"/>
      <c r="H175" s="351" t="s">
        <v>549</v>
      </c>
      <c r="I175" s="351"/>
      <c r="J175" s="251">
        <f>J176</f>
        <v>1</v>
      </c>
      <c r="K175" s="491"/>
      <c r="L175" s="492"/>
    </row>
    <row r="176" spans="1:12" s="4" customFormat="1" ht="40.5" customHeight="1">
      <c r="A176" s="54"/>
      <c r="B176" s="85"/>
      <c r="C176" s="66" t="s">
        <v>577</v>
      </c>
      <c r="D176" s="350" t="s">
        <v>439</v>
      </c>
      <c r="E176" s="351" t="s">
        <v>12</v>
      </c>
      <c r="F176" s="351" t="s">
        <v>12</v>
      </c>
      <c r="G176" s="352"/>
      <c r="H176" s="351" t="s">
        <v>576</v>
      </c>
      <c r="I176" s="351"/>
      <c r="J176" s="251">
        <f>J177</f>
        <v>1</v>
      </c>
      <c r="K176" s="491"/>
      <c r="L176" s="492"/>
    </row>
    <row r="177" spans="1:12" s="4" customFormat="1" ht="20.25" customHeight="1">
      <c r="A177" s="54"/>
      <c r="B177" s="85"/>
      <c r="C177" s="66" t="s">
        <v>305</v>
      </c>
      <c r="D177" s="350" t="s">
        <v>439</v>
      </c>
      <c r="E177" s="351" t="s">
        <v>12</v>
      </c>
      <c r="F177" s="351" t="s">
        <v>12</v>
      </c>
      <c r="G177" s="352" t="s">
        <v>10</v>
      </c>
      <c r="H177" s="351" t="s">
        <v>578</v>
      </c>
      <c r="I177" s="353"/>
      <c r="J177" s="251">
        <f>J178</f>
        <v>1</v>
      </c>
      <c r="K177" s="491"/>
      <c r="L177" s="492"/>
    </row>
    <row r="178" spans="1:12" s="4" customFormat="1" ht="37.5" customHeight="1">
      <c r="A178" s="54"/>
      <c r="B178" s="85"/>
      <c r="C178" s="247" t="s">
        <v>645</v>
      </c>
      <c r="D178" s="350" t="s">
        <v>439</v>
      </c>
      <c r="E178" s="351" t="s">
        <v>12</v>
      </c>
      <c r="F178" s="351" t="s">
        <v>12</v>
      </c>
      <c r="G178" s="352" t="s">
        <v>10</v>
      </c>
      <c r="H178" s="351" t="s">
        <v>578</v>
      </c>
      <c r="I178" s="353" t="s">
        <v>232</v>
      </c>
      <c r="J178" s="518">
        <v>1</v>
      </c>
      <c r="K178" s="491"/>
      <c r="L178" s="500"/>
    </row>
    <row r="179" spans="1:12" s="4" customFormat="1" ht="39.75" customHeight="1" hidden="1">
      <c r="A179" s="54"/>
      <c r="B179" s="85"/>
      <c r="C179" s="247" t="s">
        <v>186</v>
      </c>
      <c r="D179" s="350" t="s">
        <v>439</v>
      </c>
      <c r="E179" s="351" t="s">
        <v>12</v>
      </c>
      <c r="F179" s="351" t="s">
        <v>12</v>
      </c>
      <c r="G179" s="352"/>
      <c r="H179" s="351" t="s">
        <v>29</v>
      </c>
      <c r="I179" s="353"/>
      <c r="J179" s="515">
        <f>J180</f>
        <v>0</v>
      </c>
      <c r="K179" s="491"/>
      <c r="L179" s="492"/>
    </row>
    <row r="180" spans="1:12" s="4" customFormat="1" ht="56.25" customHeight="1" hidden="1">
      <c r="A180" s="54"/>
      <c r="B180" s="85"/>
      <c r="C180" s="66" t="s">
        <v>60</v>
      </c>
      <c r="D180" s="350" t="s">
        <v>439</v>
      </c>
      <c r="E180" s="351" t="s">
        <v>12</v>
      </c>
      <c r="F180" s="351" t="s">
        <v>12</v>
      </c>
      <c r="G180" s="352"/>
      <c r="H180" s="351" t="s">
        <v>190</v>
      </c>
      <c r="I180" s="353"/>
      <c r="J180" s="515">
        <f>J181</f>
        <v>0</v>
      </c>
      <c r="K180" s="491"/>
      <c r="L180" s="492"/>
    </row>
    <row r="181" spans="1:12" s="4" customFormat="1" ht="20.25" customHeight="1" hidden="1">
      <c r="A181" s="54"/>
      <c r="B181" s="85"/>
      <c r="C181" s="66" t="s">
        <v>181</v>
      </c>
      <c r="D181" s="350" t="s">
        <v>439</v>
      </c>
      <c r="E181" s="351" t="s">
        <v>12</v>
      </c>
      <c r="F181" s="351" t="s">
        <v>12</v>
      </c>
      <c r="G181" s="352"/>
      <c r="H181" s="351" t="s">
        <v>191</v>
      </c>
      <c r="I181" s="353"/>
      <c r="J181" s="251">
        <f>J182</f>
        <v>0</v>
      </c>
      <c r="K181" s="491"/>
      <c r="L181" s="492"/>
    </row>
    <row r="182" spans="1:12" s="4" customFormat="1" ht="20.25" customHeight="1" hidden="1">
      <c r="A182" s="54"/>
      <c r="B182" s="85"/>
      <c r="C182" s="247" t="s">
        <v>233</v>
      </c>
      <c r="D182" s="350" t="s">
        <v>439</v>
      </c>
      <c r="E182" s="351" t="s">
        <v>12</v>
      </c>
      <c r="F182" s="351" t="s">
        <v>12</v>
      </c>
      <c r="G182" s="352"/>
      <c r="H182" s="351" t="s">
        <v>191</v>
      </c>
      <c r="I182" s="353" t="s">
        <v>232</v>
      </c>
      <c r="J182" s="251"/>
      <c r="K182" s="491"/>
      <c r="L182" s="492"/>
    </row>
    <row r="183" spans="1:12" s="4" customFormat="1" ht="21.75" customHeight="1">
      <c r="A183" s="55"/>
      <c r="B183" s="99">
        <v>8</v>
      </c>
      <c r="C183" s="248" t="s">
        <v>351</v>
      </c>
      <c r="D183" s="348" t="s">
        <v>439</v>
      </c>
      <c r="E183" s="349" t="s">
        <v>365</v>
      </c>
      <c r="F183" s="349"/>
      <c r="G183" s="349"/>
      <c r="H183" s="349"/>
      <c r="I183" s="349"/>
      <c r="J183" s="522">
        <f>J184</f>
        <v>2873.5</v>
      </c>
      <c r="K183" s="491"/>
      <c r="L183" s="492"/>
    </row>
    <row r="184" spans="1:12" s="4" customFormat="1" ht="22.5" customHeight="1">
      <c r="A184" s="55"/>
      <c r="B184" s="278"/>
      <c r="C184" s="247" t="s">
        <v>420</v>
      </c>
      <c r="D184" s="350" t="s">
        <v>439</v>
      </c>
      <c r="E184" s="351" t="s">
        <v>365</v>
      </c>
      <c r="F184" s="351" t="s">
        <v>370</v>
      </c>
      <c r="G184" s="351"/>
      <c r="H184" s="351"/>
      <c r="I184" s="353"/>
      <c r="J184" s="516">
        <f>J185</f>
        <v>2873.5</v>
      </c>
      <c r="K184" s="491"/>
      <c r="L184" s="492"/>
    </row>
    <row r="185" spans="1:12" s="4" customFormat="1" ht="36.75" customHeight="1">
      <c r="A185" s="55"/>
      <c r="B185" s="278"/>
      <c r="C185" s="66" t="s">
        <v>104</v>
      </c>
      <c r="D185" s="350" t="s">
        <v>439</v>
      </c>
      <c r="E185" s="351" t="s">
        <v>365</v>
      </c>
      <c r="F185" s="351" t="s">
        <v>370</v>
      </c>
      <c r="G185" s="351" t="s">
        <v>353</v>
      </c>
      <c r="H185" s="351" t="s">
        <v>540</v>
      </c>
      <c r="I185" s="353"/>
      <c r="J185" s="514">
        <f>J186</f>
        <v>2873.5</v>
      </c>
      <c r="K185" s="491"/>
      <c r="L185" s="492"/>
    </row>
    <row r="186" spans="1:12" s="4" customFormat="1" ht="26.25" customHeight="1">
      <c r="A186" s="55"/>
      <c r="B186" s="278"/>
      <c r="C186" s="247" t="s">
        <v>294</v>
      </c>
      <c r="D186" s="350" t="s">
        <v>439</v>
      </c>
      <c r="E186" s="351" t="s">
        <v>365</v>
      </c>
      <c r="F186" s="351" t="s">
        <v>370</v>
      </c>
      <c r="G186" s="351" t="s">
        <v>38</v>
      </c>
      <c r="H186" s="351" t="s">
        <v>541</v>
      </c>
      <c r="I186" s="353"/>
      <c r="J186" s="514">
        <f>J187+J196+J199</f>
        <v>2873.5</v>
      </c>
      <c r="K186" s="491"/>
      <c r="L186" s="492"/>
    </row>
    <row r="187" spans="1:12" s="4" customFormat="1" ht="23.25" customHeight="1">
      <c r="A187" s="55"/>
      <c r="B187" s="278"/>
      <c r="C187" s="247" t="s">
        <v>566</v>
      </c>
      <c r="D187" s="350" t="s">
        <v>439</v>
      </c>
      <c r="E187" s="351" t="s">
        <v>365</v>
      </c>
      <c r="F187" s="351" t="s">
        <v>370</v>
      </c>
      <c r="G187" s="351"/>
      <c r="H187" s="351" t="s">
        <v>542</v>
      </c>
      <c r="I187" s="353"/>
      <c r="J187" s="514">
        <f>J188+J194+J192</f>
        <v>2719.1</v>
      </c>
      <c r="K187" s="491"/>
      <c r="L187" s="492"/>
    </row>
    <row r="188" spans="1:12" s="4" customFormat="1" ht="56.25" customHeight="1">
      <c r="A188" s="55"/>
      <c r="B188" s="278"/>
      <c r="C188" s="253" t="s">
        <v>306</v>
      </c>
      <c r="D188" s="350" t="s">
        <v>439</v>
      </c>
      <c r="E188" s="351" t="s">
        <v>365</v>
      </c>
      <c r="F188" s="351" t="s">
        <v>370</v>
      </c>
      <c r="G188" s="351" t="s">
        <v>390</v>
      </c>
      <c r="H188" s="351" t="s">
        <v>543</v>
      </c>
      <c r="I188" s="353"/>
      <c r="J188" s="514">
        <f>J189+J190+J191</f>
        <v>2413.5</v>
      </c>
      <c r="K188" s="491"/>
      <c r="L188" s="492"/>
    </row>
    <row r="189" spans="1:12" s="4" customFormat="1" ht="55.5" customHeight="1">
      <c r="A189" s="55"/>
      <c r="B189" s="278"/>
      <c r="C189" s="246" t="s">
        <v>230</v>
      </c>
      <c r="D189" s="350" t="s">
        <v>439</v>
      </c>
      <c r="E189" s="351" t="s">
        <v>365</v>
      </c>
      <c r="F189" s="351" t="s">
        <v>370</v>
      </c>
      <c r="G189" s="351" t="s">
        <v>390</v>
      </c>
      <c r="H189" s="351" t="s">
        <v>543</v>
      </c>
      <c r="I189" s="353" t="s">
        <v>231</v>
      </c>
      <c r="J189" s="523">
        <v>1918</v>
      </c>
      <c r="K189" s="501"/>
      <c r="L189" s="502"/>
    </row>
    <row r="190" spans="1:12" s="4" customFormat="1" ht="38.25" customHeight="1">
      <c r="A190" s="55"/>
      <c r="B190" s="278"/>
      <c r="C190" s="247" t="s">
        <v>645</v>
      </c>
      <c r="D190" s="350" t="s">
        <v>439</v>
      </c>
      <c r="E190" s="351" t="s">
        <v>365</v>
      </c>
      <c r="F190" s="351" t="s">
        <v>370</v>
      </c>
      <c r="G190" s="351" t="s">
        <v>390</v>
      </c>
      <c r="H190" s="351" t="s">
        <v>543</v>
      </c>
      <c r="I190" s="353" t="s">
        <v>232</v>
      </c>
      <c r="J190" s="514">
        <f>421+10+24.5</f>
        <v>455.5</v>
      </c>
      <c r="K190" s="496"/>
      <c r="L190" s="497"/>
    </row>
    <row r="191" spans="1:12" s="4" customFormat="1" ht="23.25" customHeight="1">
      <c r="A191" s="55"/>
      <c r="B191" s="278"/>
      <c r="C191" s="247" t="s">
        <v>235</v>
      </c>
      <c r="D191" s="350" t="s">
        <v>439</v>
      </c>
      <c r="E191" s="351" t="s">
        <v>365</v>
      </c>
      <c r="F191" s="351" t="s">
        <v>370</v>
      </c>
      <c r="G191" s="351" t="s">
        <v>390</v>
      </c>
      <c r="H191" s="351" t="s">
        <v>543</v>
      </c>
      <c r="I191" s="353" t="s">
        <v>234</v>
      </c>
      <c r="J191" s="523">
        <v>40</v>
      </c>
      <c r="K191" s="501"/>
      <c r="L191" s="502"/>
    </row>
    <row r="192" spans="1:12" s="4" customFormat="1" ht="21.75" customHeight="1">
      <c r="A192" s="55"/>
      <c r="B192" s="278"/>
      <c r="C192" s="247" t="s">
        <v>307</v>
      </c>
      <c r="D192" s="350" t="s">
        <v>439</v>
      </c>
      <c r="E192" s="351" t="s">
        <v>365</v>
      </c>
      <c r="F192" s="351" t="s">
        <v>370</v>
      </c>
      <c r="G192" s="351" t="s">
        <v>390</v>
      </c>
      <c r="H192" s="351" t="s">
        <v>544</v>
      </c>
      <c r="I192" s="353"/>
      <c r="J192" s="514">
        <f>J193</f>
        <v>258.6</v>
      </c>
      <c r="K192" s="491"/>
      <c r="L192" s="492"/>
    </row>
    <row r="193" spans="1:12" s="4" customFormat="1" ht="37.5" customHeight="1">
      <c r="A193" s="55"/>
      <c r="B193" s="278"/>
      <c r="C193" s="247" t="s">
        <v>645</v>
      </c>
      <c r="D193" s="350" t="s">
        <v>439</v>
      </c>
      <c r="E193" s="351" t="s">
        <v>365</v>
      </c>
      <c r="F193" s="351" t="s">
        <v>370</v>
      </c>
      <c r="G193" s="351" t="s">
        <v>390</v>
      </c>
      <c r="H193" s="351" t="s">
        <v>544</v>
      </c>
      <c r="I193" s="353" t="s">
        <v>232</v>
      </c>
      <c r="J193" s="514">
        <f>400-141.4</f>
        <v>258.6</v>
      </c>
      <c r="K193" s="491"/>
      <c r="L193" s="500"/>
    </row>
    <row r="194" spans="1:12" s="4" customFormat="1" ht="19.5" customHeight="1">
      <c r="A194" s="55"/>
      <c r="B194" s="278"/>
      <c r="C194" s="247" t="s">
        <v>308</v>
      </c>
      <c r="D194" s="350" t="s">
        <v>439</v>
      </c>
      <c r="E194" s="351" t="s">
        <v>365</v>
      </c>
      <c r="F194" s="351" t="s">
        <v>370</v>
      </c>
      <c r="G194" s="351" t="s">
        <v>390</v>
      </c>
      <c r="H194" s="351" t="s">
        <v>545</v>
      </c>
      <c r="I194" s="353"/>
      <c r="J194" s="514">
        <f>J195</f>
        <v>47</v>
      </c>
      <c r="K194" s="491"/>
      <c r="L194" s="492"/>
    </row>
    <row r="195" spans="1:12" s="4" customFormat="1" ht="56.25" customHeight="1">
      <c r="A195" s="55"/>
      <c r="B195" s="278"/>
      <c r="C195" s="246" t="s">
        <v>230</v>
      </c>
      <c r="D195" s="350" t="s">
        <v>439</v>
      </c>
      <c r="E195" s="351" t="s">
        <v>365</v>
      </c>
      <c r="F195" s="351" t="s">
        <v>370</v>
      </c>
      <c r="G195" s="351" t="s">
        <v>390</v>
      </c>
      <c r="H195" s="351" t="s">
        <v>545</v>
      </c>
      <c r="I195" s="353" t="s">
        <v>231</v>
      </c>
      <c r="J195" s="514">
        <v>47</v>
      </c>
      <c r="K195" s="501"/>
      <c r="L195" s="502"/>
    </row>
    <row r="196" spans="1:12" s="4" customFormat="1" ht="35.25" customHeight="1">
      <c r="A196" s="55"/>
      <c r="B196" s="278"/>
      <c r="C196" s="246" t="s">
        <v>568</v>
      </c>
      <c r="D196" s="350" t="s">
        <v>439</v>
      </c>
      <c r="E196" s="351" t="s">
        <v>365</v>
      </c>
      <c r="F196" s="351" t="s">
        <v>370</v>
      </c>
      <c r="G196" s="351"/>
      <c r="H196" s="351" t="s">
        <v>567</v>
      </c>
      <c r="I196" s="353"/>
      <c r="J196" s="514">
        <f>J197</f>
        <v>104.4</v>
      </c>
      <c r="K196" s="491"/>
      <c r="L196" s="498"/>
    </row>
    <row r="197" spans="1:12" s="4" customFormat="1" ht="22.5" customHeight="1">
      <c r="A197" s="55"/>
      <c r="B197" s="278"/>
      <c r="C197" s="246" t="s">
        <v>308</v>
      </c>
      <c r="D197" s="350" t="s">
        <v>439</v>
      </c>
      <c r="E197" s="351" t="s">
        <v>365</v>
      </c>
      <c r="F197" s="351" t="s">
        <v>370</v>
      </c>
      <c r="G197" s="351"/>
      <c r="H197" s="351" t="s">
        <v>569</v>
      </c>
      <c r="I197" s="353"/>
      <c r="J197" s="514">
        <f>J198</f>
        <v>104.4</v>
      </c>
      <c r="K197" s="491"/>
      <c r="L197" s="498"/>
    </row>
    <row r="198" spans="1:12" s="4" customFormat="1" ht="38.25" customHeight="1">
      <c r="A198" s="55"/>
      <c r="B198" s="278"/>
      <c r="C198" s="247" t="s">
        <v>645</v>
      </c>
      <c r="D198" s="350" t="s">
        <v>439</v>
      </c>
      <c r="E198" s="351" t="s">
        <v>365</v>
      </c>
      <c r="F198" s="351" t="s">
        <v>370</v>
      </c>
      <c r="G198" s="351" t="s">
        <v>390</v>
      </c>
      <c r="H198" s="351" t="s">
        <v>569</v>
      </c>
      <c r="I198" s="353" t="s">
        <v>232</v>
      </c>
      <c r="J198" s="514">
        <f>10+60+34.4</f>
        <v>104.4</v>
      </c>
      <c r="K198" s="496"/>
      <c r="L198" s="497"/>
    </row>
    <row r="199" spans="1:12" s="4" customFormat="1" ht="40.5" customHeight="1">
      <c r="A199" s="55"/>
      <c r="B199" s="278"/>
      <c r="C199" s="247" t="s">
        <v>571</v>
      </c>
      <c r="D199" s="350" t="s">
        <v>439</v>
      </c>
      <c r="E199" s="351" t="s">
        <v>365</v>
      </c>
      <c r="F199" s="351" t="s">
        <v>370</v>
      </c>
      <c r="G199" s="351"/>
      <c r="H199" s="351" t="s">
        <v>570</v>
      </c>
      <c r="I199" s="353"/>
      <c r="J199" s="514">
        <f>J200</f>
        <v>50</v>
      </c>
      <c r="K199" s="491"/>
      <c r="L199" s="498"/>
    </row>
    <row r="200" spans="1:12" s="4" customFormat="1" ht="36.75" customHeight="1">
      <c r="A200" s="55"/>
      <c r="B200" s="278"/>
      <c r="C200" s="66" t="s">
        <v>37</v>
      </c>
      <c r="D200" s="350" t="s">
        <v>439</v>
      </c>
      <c r="E200" s="351" t="s">
        <v>365</v>
      </c>
      <c r="F200" s="351" t="s">
        <v>370</v>
      </c>
      <c r="G200" s="351"/>
      <c r="H200" s="351" t="s">
        <v>572</v>
      </c>
      <c r="I200" s="351"/>
      <c r="J200" s="251">
        <f>J201</f>
        <v>50</v>
      </c>
      <c r="K200" s="491"/>
      <c r="L200" s="492"/>
    </row>
    <row r="201" spans="1:12" s="4" customFormat="1" ht="22.5" customHeight="1">
      <c r="A201" s="55"/>
      <c r="B201" s="278"/>
      <c r="C201" s="246" t="s">
        <v>237</v>
      </c>
      <c r="D201" s="350" t="s">
        <v>439</v>
      </c>
      <c r="E201" s="351" t="s">
        <v>365</v>
      </c>
      <c r="F201" s="351" t="s">
        <v>370</v>
      </c>
      <c r="G201" s="351"/>
      <c r="H201" s="351" t="s">
        <v>572</v>
      </c>
      <c r="I201" s="351" t="s">
        <v>236</v>
      </c>
      <c r="J201" s="251">
        <v>50</v>
      </c>
      <c r="K201" s="491"/>
      <c r="L201" s="492"/>
    </row>
    <row r="202" spans="1:12" s="4" customFormat="1" ht="281.25" hidden="1">
      <c r="A202" s="55"/>
      <c r="B202" s="278"/>
      <c r="C202" s="285" t="s">
        <v>52</v>
      </c>
      <c r="D202" s="348" t="s">
        <v>439</v>
      </c>
      <c r="E202" s="349" t="s">
        <v>365</v>
      </c>
      <c r="F202" s="349" t="s">
        <v>370</v>
      </c>
      <c r="G202" s="354" t="s">
        <v>5</v>
      </c>
      <c r="H202" s="349" t="s">
        <v>50</v>
      </c>
      <c r="I202" s="355" t="s">
        <v>51</v>
      </c>
      <c r="J202" s="251" t="s">
        <v>52</v>
      </c>
      <c r="K202" s="491"/>
      <c r="L202" s="492"/>
    </row>
    <row r="203" spans="1:12" s="4" customFormat="1" ht="281.25" hidden="1">
      <c r="A203" s="55"/>
      <c r="B203" s="278"/>
      <c r="C203" s="62" t="s">
        <v>14</v>
      </c>
      <c r="D203" s="348" t="s">
        <v>439</v>
      </c>
      <c r="E203" s="349" t="s">
        <v>365</v>
      </c>
      <c r="F203" s="349" t="s">
        <v>370</v>
      </c>
      <c r="G203" s="354" t="s">
        <v>451</v>
      </c>
      <c r="H203" s="349" t="s">
        <v>53</v>
      </c>
      <c r="I203" s="355" t="s">
        <v>54</v>
      </c>
      <c r="J203" s="251" t="s">
        <v>52</v>
      </c>
      <c r="K203" s="491"/>
      <c r="L203" s="492"/>
    </row>
    <row r="204" spans="1:12" s="4" customFormat="1" ht="24.75" customHeight="1" hidden="1">
      <c r="A204" s="55"/>
      <c r="B204" s="278"/>
      <c r="C204" s="252" t="s">
        <v>310</v>
      </c>
      <c r="D204" s="350" t="s">
        <v>439</v>
      </c>
      <c r="E204" s="351" t="s">
        <v>365</v>
      </c>
      <c r="F204" s="351" t="s">
        <v>370</v>
      </c>
      <c r="G204" s="351" t="s">
        <v>374</v>
      </c>
      <c r="H204" s="351" t="s">
        <v>309</v>
      </c>
      <c r="I204" s="353"/>
      <c r="J204" s="515">
        <f>J205</f>
        <v>0</v>
      </c>
      <c r="K204" s="491"/>
      <c r="L204" s="492"/>
    </row>
    <row r="205" spans="1:12" s="4" customFormat="1" ht="63" customHeight="1" hidden="1">
      <c r="A205" s="55"/>
      <c r="B205" s="278"/>
      <c r="C205" s="253" t="s">
        <v>306</v>
      </c>
      <c r="D205" s="350" t="s">
        <v>439</v>
      </c>
      <c r="E205" s="351" t="s">
        <v>365</v>
      </c>
      <c r="F205" s="351" t="s">
        <v>370</v>
      </c>
      <c r="G205" s="351" t="s">
        <v>391</v>
      </c>
      <c r="H205" s="351" t="s">
        <v>311</v>
      </c>
      <c r="I205" s="353"/>
      <c r="J205" s="514">
        <f>J206+J207</f>
        <v>0</v>
      </c>
      <c r="K205" s="491"/>
      <c r="L205" s="492"/>
    </row>
    <row r="206" spans="1:12" s="4" customFormat="1" ht="57" customHeight="1" hidden="1">
      <c r="A206" s="55"/>
      <c r="B206" s="278"/>
      <c r="C206" s="246" t="s">
        <v>230</v>
      </c>
      <c r="D206" s="350" t="s">
        <v>439</v>
      </c>
      <c r="E206" s="351" t="s">
        <v>365</v>
      </c>
      <c r="F206" s="351" t="s">
        <v>370</v>
      </c>
      <c r="G206" s="351" t="s">
        <v>391</v>
      </c>
      <c r="H206" s="351" t="s">
        <v>311</v>
      </c>
      <c r="I206" s="355" t="s">
        <v>231</v>
      </c>
      <c r="J206" s="280"/>
      <c r="K206" s="491"/>
      <c r="L206" s="492"/>
    </row>
    <row r="207" spans="1:12" s="4" customFormat="1" ht="21" customHeight="1" hidden="1">
      <c r="A207" s="55"/>
      <c r="B207" s="278"/>
      <c r="C207" s="247" t="s">
        <v>233</v>
      </c>
      <c r="D207" s="350" t="s">
        <v>439</v>
      </c>
      <c r="E207" s="351" t="s">
        <v>365</v>
      </c>
      <c r="F207" s="351" t="s">
        <v>370</v>
      </c>
      <c r="G207" s="351" t="s">
        <v>391</v>
      </c>
      <c r="H207" s="351" t="s">
        <v>311</v>
      </c>
      <c r="I207" s="355" t="s">
        <v>232</v>
      </c>
      <c r="J207" s="280"/>
      <c r="K207" s="491"/>
      <c r="L207" s="503"/>
    </row>
    <row r="208" spans="1:12" s="4" customFormat="1" ht="18.75" hidden="1">
      <c r="A208" s="55"/>
      <c r="B208" s="278"/>
      <c r="C208" s="247" t="s">
        <v>430</v>
      </c>
      <c r="D208" s="350" t="s">
        <v>439</v>
      </c>
      <c r="E208" s="351" t="s">
        <v>365</v>
      </c>
      <c r="F208" s="351" t="s">
        <v>370</v>
      </c>
      <c r="G208" s="351" t="s">
        <v>391</v>
      </c>
      <c r="H208" s="351" t="s">
        <v>39</v>
      </c>
      <c r="I208" s="355" t="s">
        <v>429</v>
      </c>
      <c r="J208" s="280"/>
      <c r="K208" s="491"/>
      <c r="L208" s="492"/>
    </row>
    <row r="209" spans="1:12" s="4" customFormat="1" ht="18.75" hidden="1">
      <c r="A209" s="55"/>
      <c r="B209" s="278"/>
      <c r="C209" s="247" t="s">
        <v>62</v>
      </c>
      <c r="D209" s="350" t="s">
        <v>439</v>
      </c>
      <c r="E209" s="351" t="s">
        <v>365</v>
      </c>
      <c r="F209" s="351" t="s">
        <v>370</v>
      </c>
      <c r="G209" s="351" t="s">
        <v>391</v>
      </c>
      <c r="H209" s="351" t="s">
        <v>179</v>
      </c>
      <c r="I209" s="355"/>
      <c r="J209" s="280"/>
      <c r="K209" s="491"/>
      <c r="L209" s="492"/>
    </row>
    <row r="210" spans="1:12" s="4" customFormat="1" ht="21" customHeight="1" hidden="1">
      <c r="A210" s="55"/>
      <c r="B210" s="278"/>
      <c r="C210" s="247" t="s">
        <v>428</v>
      </c>
      <c r="D210" s="350" t="s">
        <v>439</v>
      </c>
      <c r="E210" s="351" t="s">
        <v>365</v>
      </c>
      <c r="F210" s="351" t="s">
        <v>370</v>
      </c>
      <c r="G210" s="351" t="s">
        <v>391</v>
      </c>
      <c r="H210" s="351" t="s">
        <v>179</v>
      </c>
      <c r="I210" s="355" t="s">
        <v>427</v>
      </c>
      <c r="J210" s="280"/>
      <c r="K210" s="491"/>
      <c r="L210" s="492"/>
    </row>
    <row r="211" spans="1:12" s="83" customFormat="1" ht="281.25" hidden="1">
      <c r="A211" s="82"/>
      <c r="B211" s="279"/>
      <c r="C211" s="265" t="s">
        <v>4</v>
      </c>
      <c r="D211" s="348" t="s">
        <v>439</v>
      </c>
      <c r="E211" s="349" t="s">
        <v>365</v>
      </c>
      <c r="F211" s="349" t="s">
        <v>370</v>
      </c>
      <c r="G211" s="354" t="s">
        <v>5</v>
      </c>
      <c r="H211" s="349" t="s">
        <v>55</v>
      </c>
      <c r="I211" s="353" t="s">
        <v>51</v>
      </c>
      <c r="J211" s="311" t="s">
        <v>52</v>
      </c>
      <c r="K211" s="487"/>
      <c r="L211" s="488"/>
    </row>
    <row r="212" spans="1:12" s="83" customFormat="1" ht="18.75" hidden="1">
      <c r="A212" s="82"/>
      <c r="B212" s="279"/>
      <c r="C212" s="265" t="s">
        <v>455</v>
      </c>
      <c r="D212" s="356" t="s">
        <v>439</v>
      </c>
      <c r="E212" s="353" t="s">
        <v>365</v>
      </c>
      <c r="F212" s="353" t="s">
        <v>370</v>
      </c>
      <c r="G212" s="354" t="s">
        <v>5</v>
      </c>
      <c r="H212" s="349" t="s">
        <v>454</v>
      </c>
      <c r="I212" s="353"/>
      <c r="J212" s="311"/>
      <c r="K212" s="315"/>
      <c r="L212" s="317"/>
    </row>
    <row r="213" spans="1:12" s="83" customFormat="1" ht="18.75" hidden="1">
      <c r="A213" s="82"/>
      <c r="B213" s="279"/>
      <c r="C213" s="265"/>
      <c r="D213" s="356"/>
      <c r="E213" s="353"/>
      <c r="F213" s="353"/>
      <c r="G213" s="354"/>
      <c r="H213" s="349"/>
      <c r="I213" s="353"/>
      <c r="J213" s="311"/>
      <c r="K213" s="315"/>
      <c r="L213" s="317"/>
    </row>
    <row r="214" spans="1:12" s="83" customFormat="1" ht="18.75" hidden="1">
      <c r="A214" s="82"/>
      <c r="B214" s="279"/>
      <c r="C214" s="265" t="s">
        <v>440</v>
      </c>
      <c r="D214" s="356" t="s">
        <v>439</v>
      </c>
      <c r="E214" s="353" t="s">
        <v>365</v>
      </c>
      <c r="F214" s="353" t="s">
        <v>370</v>
      </c>
      <c r="G214" s="354" t="s">
        <v>441</v>
      </c>
      <c r="H214" s="349"/>
      <c r="I214" s="353"/>
      <c r="J214" s="311"/>
      <c r="K214" s="315"/>
      <c r="L214" s="317"/>
    </row>
    <row r="215" spans="1:12" s="83" customFormat="1" ht="37.5" hidden="1">
      <c r="A215" s="82"/>
      <c r="B215" s="279"/>
      <c r="C215" s="265" t="s">
        <v>442</v>
      </c>
      <c r="D215" s="356" t="s">
        <v>439</v>
      </c>
      <c r="E215" s="353" t="s">
        <v>365</v>
      </c>
      <c r="F215" s="353" t="s">
        <v>370</v>
      </c>
      <c r="G215" s="354" t="s">
        <v>443</v>
      </c>
      <c r="H215" s="349"/>
      <c r="I215" s="353"/>
      <c r="J215" s="311"/>
      <c r="K215" s="315"/>
      <c r="L215" s="317"/>
    </row>
    <row r="216" spans="1:12" s="83" customFormat="1" ht="281.25" hidden="1">
      <c r="A216" s="82"/>
      <c r="B216" s="279"/>
      <c r="C216" s="265" t="s">
        <v>14</v>
      </c>
      <c r="D216" s="348" t="s">
        <v>439</v>
      </c>
      <c r="E216" s="349" t="s">
        <v>365</v>
      </c>
      <c r="F216" s="349" t="s">
        <v>370</v>
      </c>
      <c r="G216" s="354" t="s">
        <v>451</v>
      </c>
      <c r="H216" s="349" t="s">
        <v>56</v>
      </c>
      <c r="I216" s="353" t="s">
        <v>54</v>
      </c>
      <c r="J216" s="311" t="s">
        <v>52</v>
      </c>
      <c r="K216" s="315"/>
      <c r="L216" s="317"/>
    </row>
    <row r="217" spans="1:12" s="4" customFormat="1" ht="39" customHeight="1" hidden="1">
      <c r="A217" s="55"/>
      <c r="B217" s="278"/>
      <c r="C217" s="259" t="s">
        <v>186</v>
      </c>
      <c r="D217" s="350" t="s">
        <v>439</v>
      </c>
      <c r="E217" s="351" t="s">
        <v>365</v>
      </c>
      <c r="F217" s="351" t="s">
        <v>370</v>
      </c>
      <c r="G217" s="352" t="s">
        <v>451</v>
      </c>
      <c r="H217" s="351" t="s">
        <v>29</v>
      </c>
      <c r="I217" s="353"/>
      <c r="J217" s="309">
        <f>J218</f>
        <v>0</v>
      </c>
      <c r="K217" s="314"/>
      <c r="L217" s="316"/>
    </row>
    <row r="218" spans="1:12" s="83" customFormat="1" ht="40.5" customHeight="1" hidden="1">
      <c r="A218" s="82"/>
      <c r="B218" s="281"/>
      <c r="C218" s="247" t="s">
        <v>33</v>
      </c>
      <c r="D218" s="350" t="s">
        <v>439</v>
      </c>
      <c r="E218" s="351" t="s">
        <v>365</v>
      </c>
      <c r="F218" s="351" t="s">
        <v>370</v>
      </c>
      <c r="G218" s="352"/>
      <c r="H218" s="351" t="s">
        <v>180</v>
      </c>
      <c r="I218" s="353"/>
      <c r="J218" s="312">
        <f>J219</f>
        <v>0</v>
      </c>
      <c r="K218" s="315"/>
      <c r="L218" s="317"/>
    </row>
    <row r="219" spans="1:12" s="83" customFormat="1" ht="18.75" customHeight="1" hidden="1">
      <c r="A219" s="82"/>
      <c r="B219" s="281"/>
      <c r="C219" s="247" t="s">
        <v>181</v>
      </c>
      <c r="D219" s="350" t="s">
        <v>439</v>
      </c>
      <c r="E219" s="351" t="s">
        <v>365</v>
      </c>
      <c r="F219" s="351" t="s">
        <v>370</v>
      </c>
      <c r="G219" s="352"/>
      <c r="H219" s="351" t="s">
        <v>182</v>
      </c>
      <c r="I219" s="353"/>
      <c r="J219" s="312">
        <f>J220</f>
        <v>0</v>
      </c>
      <c r="K219" s="315"/>
      <c r="L219" s="317"/>
    </row>
    <row r="220" spans="1:12" s="83" customFormat="1" ht="21" customHeight="1" hidden="1">
      <c r="A220" s="82"/>
      <c r="B220" s="281"/>
      <c r="C220" s="247" t="s">
        <v>233</v>
      </c>
      <c r="D220" s="350" t="s">
        <v>439</v>
      </c>
      <c r="E220" s="351" t="s">
        <v>365</v>
      </c>
      <c r="F220" s="351" t="s">
        <v>370</v>
      </c>
      <c r="G220" s="352"/>
      <c r="H220" s="351" t="s">
        <v>182</v>
      </c>
      <c r="I220" s="353" t="s">
        <v>232</v>
      </c>
      <c r="J220" s="313"/>
      <c r="K220" s="315"/>
      <c r="L220" s="317"/>
    </row>
    <row r="221" spans="1:12" s="4" customFormat="1" ht="21.75" customHeight="1" hidden="1">
      <c r="A221" s="55"/>
      <c r="B221" s="278"/>
      <c r="C221" s="247" t="s">
        <v>383</v>
      </c>
      <c r="D221" s="350" t="s">
        <v>439</v>
      </c>
      <c r="E221" s="351" t="s">
        <v>365</v>
      </c>
      <c r="F221" s="351" t="s">
        <v>375</v>
      </c>
      <c r="G221" s="351"/>
      <c r="H221" s="351"/>
      <c r="I221" s="357"/>
      <c r="J221" s="310">
        <f>J222</f>
        <v>0</v>
      </c>
      <c r="K221" s="314"/>
      <c r="L221" s="316"/>
    </row>
    <row r="222" spans="1:12" s="4" customFormat="1" ht="20.25" customHeight="1" hidden="1">
      <c r="A222" s="55"/>
      <c r="B222" s="278"/>
      <c r="C222" s="66" t="s">
        <v>36</v>
      </c>
      <c r="D222" s="350" t="s">
        <v>439</v>
      </c>
      <c r="E222" s="351" t="s">
        <v>365</v>
      </c>
      <c r="F222" s="351" t="s">
        <v>375</v>
      </c>
      <c r="G222" s="351"/>
      <c r="H222" s="351" t="s">
        <v>35</v>
      </c>
      <c r="I222" s="355"/>
      <c r="J222" s="312">
        <f>J223</f>
        <v>0</v>
      </c>
      <c r="K222" s="314"/>
      <c r="L222" s="316"/>
    </row>
    <row r="223" spans="1:12" s="4" customFormat="1" ht="35.25" customHeight="1" hidden="1">
      <c r="A223" s="55"/>
      <c r="B223" s="278"/>
      <c r="C223" s="66" t="s">
        <v>41</v>
      </c>
      <c r="D223" s="350" t="s">
        <v>439</v>
      </c>
      <c r="E223" s="351" t="s">
        <v>365</v>
      </c>
      <c r="F223" s="351" t="s">
        <v>375</v>
      </c>
      <c r="G223" s="351"/>
      <c r="H223" s="351" t="s">
        <v>40</v>
      </c>
      <c r="I223" s="355"/>
      <c r="J223" s="312">
        <f>J224</f>
        <v>0</v>
      </c>
      <c r="K223" s="314"/>
      <c r="L223" s="316"/>
    </row>
    <row r="224" spans="1:12" s="4" customFormat="1" ht="21.75" customHeight="1" hidden="1">
      <c r="A224" s="55"/>
      <c r="B224" s="278"/>
      <c r="C224" s="253" t="s">
        <v>42</v>
      </c>
      <c r="D224" s="350" t="s">
        <v>439</v>
      </c>
      <c r="E224" s="351" t="s">
        <v>365</v>
      </c>
      <c r="F224" s="351" t="s">
        <v>375</v>
      </c>
      <c r="G224" s="351" t="s">
        <v>452</v>
      </c>
      <c r="H224" s="351" t="s">
        <v>183</v>
      </c>
      <c r="I224" s="355"/>
      <c r="J224" s="312">
        <f>J225</f>
        <v>0</v>
      </c>
      <c r="K224" s="314"/>
      <c r="L224" s="316"/>
    </row>
    <row r="225" spans="1:12" s="4" customFormat="1" ht="19.5" customHeight="1" hidden="1">
      <c r="A225" s="55"/>
      <c r="B225" s="278"/>
      <c r="C225" s="247" t="s">
        <v>233</v>
      </c>
      <c r="D225" s="350" t="s">
        <v>439</v>
      </c>
      <c r="E225" s="351" t="s">
        <v>365</v>
      </c>
      <c r="F225" s="351" t="s">
        <v>375</v>
      </c>
      <c r="G225" s="351" t="s">
        <v>452</v>
      </c>
      <c r="H225" s="351" t="s">
        <v>183</v>
      </c>
      <c r="I225" s="355" t="s">
        <v>232</v>
      </c>
      <c r="J225" s="310"/>
      <c r="K225" s="504"/>
      <c r="L225" s="505"/>
    </row>
    <row r="226" spans="1:12" s="4" customFormat="1" ht="18" customHeight="1">
      <c r="A226" s="54"/>
      <c r="B226" s="99">
        <v>9</v>
      </c>
      <c r="C226" s="61" t="s">
        <v>406</v>
      </c>
      <c r="D226" s="348" t="s">
        <v>439</v>
      </c>
      <c r="E226" s="348" t="s">
        <v>364</v>
      </c>
      <c r="F226" s="348"/>
      <c r="G226" s="348"/>
      <c r="H226" s="348"/>
      <c r="I226" s="349"/>
      <c r="J226" s="249">
        <f>J233</f>
        <v>124.8</v>
      </c>
      <c r="K226" s="491"/>
      <c r="L226" s="492"/>
    </row>
    <row r="227" spans="1:12" s="4" customFormat="1" ht="18.75" hidden="1">
      <c r="A227" s="54"/>
      <c r="B227" s="85"/>
      <c r="C227" s="252" t="s">
        <v>423</v>
      </c>
      <c r="D227" s="350" t="s">
        <v>439</v>
      </c>
      <c r="E227" s="350" t="s">
        <v>364</v>
      </c>
      <c r="F227" s="350" t="s">
        <v>370</v>
      </c>
      <c r="G227" s="350"/>
      <c r="H227" s="350"/>
      <c r="I227" s="353"/>
      <c r="J227" s="246"/>
      <c r="K227" s="491"/>
      <c r="L227" s="492"/>
    </row>
    <row r="228" spans="1:12" s="5" customFormat="1" ht="37.5" hidden="1">
      <c r="A228" s="54"/>
      <c r="B228" s="85"/>
      <c r="C228" s="252" t="s">
        <v>440</v>
      </c>
      <c r="D228" s="350" t="s">
        <v>439</v>
      </c>
      <c r="E228" s="350" t="s">
        <v>364</v>
      </c>
      <c r="F228" s="350" t="s">
        <v>370</v>
      </c>
      <c r="G228" s="350" t="s">
        <v>441</v>
      </c>
      <c r="H228" s="350"/>
      <c r="I228" s="353"/>
      <c r="J228" s="246"/>
      <c r="K228" s="506"/>
      <c r="L228" s="507"/>
    </row>
    <row r="229" spans="1:12" s="5" customFormat="1" ht="37.5" hidden="1">
      <c r="A229" s="54"/>
      <c r="B229" s="85"/>
      <c r="C229" s="252" t="s">
        <v>442</v>
      </c>
      <c r="D229" s="350" t="s">
        <v>439</v>
      </c>
      <c r="E229" s="350" t="s">
        <v>364</v>
      </c>
      <c r="F229" s="350" t="s">
        <v>370</v>
      </c>
      <c r="G229" s="350" t="s">
        <v>443</v>
      </c>
      <c r="H229" s="350"/>
      <c r="I229" s="353"/>
      <c r="J229" s="246"/>
      <c r="K229" s="506"/>
      <c r="L229" s="507"/>
    </row>
    <row r="230" spans="1:12" s="5" customFormat="1" ht="56.25" hidden="1">
      <c r="A230" s="54"/>
      <c r="B230" s="85"/>
      <c r="C230" s="252" t="s">
        <v>15</v>
      </c>
      <c r="D230" s="350" t="s">
        <v>439</v>
      </c>
      <c r="E230" s="350" t="s">
        <v>364</v>
      </c>
      <c r="F230" s="350" t="s">
        <v>370</v>
      </c>
      <c r="G230" s="350" t="s">
        <v>453</v>
      </c>
      <c r="H230" s="350"/>
      <c r="I230" s="353"/>
      <c r="J230" s="246"/>
      <c r="K230" s="506"/>
      <c r="L230" s="507"/>
    </row>
    <row r="231" spans="1:12" s="5" customFormat="1" ht="37.5" hidden="1">
      <c r="A231" s="54"/>
      <c r="B231" s="85"/>
      <c r="C231" s="252" t="s">
        <v>426</v>
      </c>
      <c r="D231" s="350" t="s">
        <v>439</v>
      </c>
      <c r="E231" s="350" t="s">
        <v>364</v>
      </c>
      <c r="F231" s="350" t="s">
        <v>370</v>
      </c>
      <c r="G231" s="350" t="s">
        <v>453</v>
      </c>
      <c r="H231" s="350" t="s">
        <v>425</v>
      </c>
      <c r="I231" s="353"/>
      <c r="J231" s="246"/>
      <c r="K231" s="506"/>
      <c r="L231" s="507"/>
    </row>
    <row r="232" spans="1:12" s="5" customFormat="1" ht="21" customHeight="1" hidden="1">
      <c r="A232" s="54"/>
      <c r="B232" s="85"/>
      <c r="C232" s="247" t="s">
        <v>428</v>
      </c>
      <c r="D232" s="350" t="s">
        <v>439</v>
      </c>
      <c r="E232" s="350" t="s">
        <v>364</v>
      </c>
      <c r="F232" s="350" t="s">
        <v>370</v>
      </c>
      <c r="G232" s="350" t="s">
        <v>453</v>
      </c>
      <c r="H232" s="357" t="s">
        <v>427</v>
      </c>
      <c r="I232" s="353"/>
      <c r="J232" s="246"/>
      <c r="K232" s="506"/>
      <c r="L232" s="507"/>
    </row>
    <row r="233" spans="1:12" s="341" customFormat="1" ht="23.25" customHeight="1">
      <c r="A233" s="338"/>
      <c r="B233" s="339"/>
      <c r="C233" s="340" t="s">
        <v>6</v>
      </c>
      <c r="D233" s="350" t="s">
        <v>439</v>
      </c>
      <c r="E233" s="350" t="s">
        <v>364</v>
      </c>
      <c r="F233" s="350" t="s">
        <v>371</v>
      </c>
      <c r="G233" s="350"/>
      <c r="H233" s="357"/>
      <c r="I233" s="353"/>
      <c r="J233" s="362">
        <f>J238</f>
        <v>124.8</v>
      </c>
      <c r="K233" s="508"/>
      <c r="L233" s="509"/>
    </row>
    <row r="234" spans="1:12" s="341" customFormat="1" ht="16.5" customHeight="1" hidden="1">
      <c r="A234" s="338"/>
      <c r="B234" s="339"/>
      <c r="C234" s="342" t="s">
        <v>44</v>
      </c>
      <c r="D234" s="350" t="s">
        <v>439</v>
      </c>
      <c r="E234" s="350" t="s">
        <v>364</v>
      </c>
      <c r="F234" s="350" t="s">
        <v>371</v>
      </c>
      <c r="G234" s="350"/>
      <c r="H234" s="357" t="s">
        <v>43</v>
      </c>
      <c r="I234" s="353"/>
      <c r="J234" s="342"/>
      <c r="K234" s="508"/>
      <c r="L234" s="509"/>
    </row>
    <row r="235" spans="1:12" s="341" customFormat="1" ht="21" customHeight="1" hidden="1">
      <c r="A235" s="338"/>
      <c r="B235" s="339"/>
      <c r="C235" s="340" t="s">
        <v>192</v>
      </c>
      <c r="D235" s="350" t="s">
        <v>439</v>
      </c>
      <c r="E235" s="350" t="s">
        <v>364</v>
      </c>
      <c r="F235" s="350" t="s">
        <v>371</v>
      </c>
      <c r="G235" s="350" t="s">
        <v>7</v>
      </c>
      <c r="H235" s="357" t="s">
        <v>193</v>
      </c>
      <c r="I235" s="353"/>
      <c r="J235" s="362"/>
      <c r="K235" s="508"/>
      <c r="L235" s="509"/>
    </row>
    <row r="236" spans="1:12" s="341" customFormat="1" ht="68.25" customHeight="1" hidden="1">
      <c r="A236" s="338"/>
      <c r="B236" s="339"/>
      <c r="C236" s="340" t="s">
        <v>8</v>
      </c>
      <c r="D236" s="350" t="s">
        <v>439</v>
      </c>
      <c r="E236" s="350" t="s">
        <v>364</v>
      </c>
      <c r="F236" s="350" t="s">
        <v>371</v>
      </c>
      <c r="G236" s="350" t="s">
        <v>9</v>
      </c>
      <c r="H236" s="357" t="s">
        <v>45</v>
      </c>
      <c r="I236" s="353" t="s">
        <v>48</v>
      </c>
      <c r="J236" s="342" t="s">
        <v>46</v>
      </c>
      <c r="K236" s="508"/>
      <c r="L236" s="509"/>
    </row>
    <row r="237" spans="1:12" s="341" customFormat="1" ht="3" customHeight="1" hidden="1">
      <c r="A237" s="338"/>
      <c r="B237" s="339"/>
      <c r="C237" s="343" t="s">
        <v>15</v>
      </c>
      <c r="D237" s="350" t="s">
        <v>439</v>
      </c>
      <c r="E237" s="350" t="s">
        <v>364</v>
      </c>
      <c r="F237" s="350" t="s">
        <v>371</v>
      </c>
      <c r="G237" s="350" t="s">
        <v>453</v>
      </c>
      <c r="H237" s="357" t="s">
        <v>47</v>
      </c>
      <c r="I237" s="353" t="s">
        <v>49</v>
      </c>
      <c r="J237" s="342" t="s">
        <v>46</v>
      </c>
      <c r="K237" s="510"/>
      <c r="L237" s="509"/>
    </row>
    <row r="238" spans="1:12" s="341" customFormat="1" ht="42" customHeight="1">
      <c r="A238" s="338"/>
      <c r="B238" s="339"/>
      <c r="C238" s="340" t="s">
        <v>105</v>
      </c>
      <c r="D238" s="350" t="s">
        <v>439</v>
      </c>
      <c r="E238" s="350" t="s">
        <v>364</v>
      </c>
      <c r="F238" s="350" t="s">
        <v>371</v>
      </c>
      <c r="G238" s="350"/>
      <c r="H238" s="351" t="s">
        <v>546</v>
      </c>
      <c r="I238" s="353"/>
      <c r="J238" s="372">
        <f>J239</f>
        <v>124.8</v>
      </c>
      <c r="K238" s="508"/>
      <c r="L238" s="509"/>
    </row>
    <row r="239" spans="1:12" s="5" customFormat="1" ht="19.5" customHeight="1">
      <c r="A239" s="54"/>
      <c r="B239" s="85"/>
      <c r="C239" s="247" t="s">
        <v>294</v>
      </c>
      <c r="D239" s="350" t="s">
        <v>439</v>
      </c>
      <c r="E239" s="350" t="s">
        <v>364</v>
      </c>
      <c r="F239" s="350" t="s">
        <v>371</v>
      </c>
      <c r="G239" s="350" t="s">
        <v>453</v>
      </c>
      <c r="H239" s="351" t="s">
        <v>547</v>
      </c>
      <c r="I239" s="353"/>
      <c r="J239" s="268">
        <f>J240</f>
        <v>124.8</v>
      </c>
      <c r="K239" s="506"/>
      <c r="L239" s="507"/>
    </row>
    <row r="240" spans="1:12" s="5" customFormat="1" ht="38.25" customHeight="1">
      <c r="A240" s="54"/>
      <c r="B240" s="85"/>
      <c r="C240" s="247" t="s">
        <v>574</v>
      </c>
      <c r="D240" s="350" t="s">
        <v>439</v>
      </c>
      <c r="E240" s="350" t="s">
        <v>364</v>
      </c>
      <c r="F240" s="350" t="s">
        <v>371</v>
      </c>
      <c r="G240" s="350"/>
      <c r="H240" s="351" t="s">
        <v>573</v>
      </c>
      <c r="I240" s="353"/>
      <c r="J240" s="268">
        <f>J241</f>
        <v>124.8</v>
      </c>
      <c r="K240" s="506"/>
      <c r="L240" s="507"/>
    </row>
    <row r="241" spans="1:12" s="5" customFormat="1" ht="38.25" customHeight="1">
      <c r="A241" s="54"/>
      <c r="B241" s="85"/>
      <c r="C241" s="254" t="s">
        <v>312</v>
      </c>
      <c r="D241" s="356" t="s">
        <v>439</v>
      </c>
      <c r="E241" s="356" t="s">
        <v>364</v>
      </c>
      <c r="F241" s="356" t="s">
        <v>371</v>
      </c>
      <c r="G241" s="356" t="s">
        <v>9</v>
      </c>
      <c r="H241" s="351" t="s">
        <v>575</v>
      </c>
      <c r="I241" s="353"/>
      <c r="J241" s="246">
        <f>J242+J243</f>
        <v>124.8</v>
      </c>
      <c r="K241" s="506"/>
      <c r="L241" s="507"/>
    </row>
    <row r="242" spans="1:12" s="5" customFormat="1" ht="58.5" customHeight="1">
      <c r="A242" s="54"/>
      <c r="B242" s="85"/>
      <c r="C242" s="246" t="s">
        <v>230</v>
      </c>
      <c r="D242" s="356" t="s">
        <v>439</v>
      </c>
      <c r="E242" s="356" t="s">
        <v>364</v>
      </c>
      <c r="F242" s="356" t="s">
        <v>371</v>
      </c>
      <c r="G242" s="356" t="s">
        <v>9</v>
      </c>
      <c r="H242" s="351" t="s">
        <v>575</v>
      </c>
      <c r="I242" s="353" t="s">
        <v>231</v>
      </c>
      <c r="J242" s="246">
        <v>115.3</v>
      </c>
      <c r="K242" s="506"/>
      <c r="L242" s="507"/>
    </row>
    <row r="243" spans="1:12" s="5" customFormat="1" ht="39.75" customHeight="1">
      <c r="A243" s="54"/>
      <c r="B243" s="85"/>
      <c r="C243" s="247" t="s">
        <v>645</v>
      </c>
      <c r="D243" s="356" t="s">
        <v>439</v>
      </c>
      <c r="E243" s="356" t="s">
        <v>364</v>
      </c>
      <c r="F243" s="356" t="s">
        <v>371</v>
      </c>
      <c r="G243" s="356" t="s">
        <v>9</v>
      </c>
      <c r="H243" s="351" t="s">
        <v>575</v>
      </c>
      <c r="I243" s="353" t="s">
        <v>232</v>
      </c>
      <c r="J243" s="246">
        <f>18-13+4.5</f>
        <v>9.5</v>
      </c>
      <c r="K243" s="506"/>
      <c r="L243" s="511"/>
    </row>
    <row r="244" spans="1:12" s="5" customFormat="1" ht="23.25" customHeight="1">
      <c r="A244" s="54"/>
      <c r="B244" s="85"/>
      <c r="C244" s="270" t="s">
        <v>403</v>
      </c>
      <c r="D244" s="255"/>
      <c r="E244" s="225"/>
      <c r="F244" s="225"/>
      <c r="G244" s="77"/>
      <c r="H244" s="250"/>
      <c r="I244" s="76"/>
      <c r="J244" s="249">
        <f>J19</f>
        <v>9832.37165</v>
      </c>
      <c r="K244" s="506"/>
      <c r="L244" s="507"/>
    </row>
    <row r="245" ht="15.75">
      <c r="L245" s="396"/>
    </row>
    <row r="246" spans="3:10" ht="36.75" customHeight="1" hidden="1">
      <c r="C246" s="64"/>
      <c r="D246" s="10"/>
      <c r="E246" s="78"/>
      <c r="F246" s="78"/>
      <c r="G246" s="78"/>
      <c r="H246" s="78"/>
      <c r="I246" s="79"/>
      <c r="J246" s="80"/>
    </row>
    <row r="247" spans="1:3" ht="18.75">
      <c r="A247" s="18" t="s">
        <v>435</v>
      </c>
      <c r="B247" s="18"/>
      <c r="C247" s="29"/>
    </row>
    <row r="248" spans="1:3" ht="18.75">
      <c r="A248" s="44" t="s">
        <v>432</v>
      </c>
      <c r="B248" s="44"/>
      <c r="C248" s="18" t="s">
        <v>431</v>
      </c>
    </row>
    <row r="249" spans="1:10" ht="18.75">
      <c r="A249" s="11" t="s">
        <v>433</v>
      </c>
      <c r="B249" s="11"/>
      <c r="C249" s="44" t="s">
        <v>432</v>
      </c>
      <c r="J249" s="80"/>
    </row>
    <row r="250" spans="3:10" ht="18.75">
      <c r="C250" s="11" t="s">
        <v>433</v>
      </c>
      <c r="J250" s="80" t="s">
        <v>280</v>
      </c>
    </row>
  </sheetData>
  <sheetProtection/>
  <mergeCells count="29">
    <mergeCell ref="K132:L132"/>
    <mergeCell ref="K198:L198"/>
    <mergeCell ref="K195:L195"/>
    <mergeCell ref="K191:L191"/>
    <mergeCell ref="K190:L190"/>
    <mergeCell ref="K189:L189"/>
    <mergeCell ref="K158:L158"/>
    <mergeCell ref="K164:L164"/>
    <mergeCell ref="K149:L149"/>
    <mergeCell ref="D1:J1"/>
    <mergeCell ref="D2:J2"/>
    <mergeCell ref="D3:J3"/>
    <mergeCell ref="D4:J4"/>
    <mergeCell ref="H16:H17"/>
    <mergeCell ref="I16:I17"/>
    <mergeCell ref="B13:J13"/>
    <mergeCell ref="I15:J15"/>
    <mergeCell ref="D11:J11"/>
    <mergeCell ref="D8:J8"/>
    <mergeCell ref="K105:L105"/>
    <mergeCell ref="K96:L96"/>
    <mergeCell ref="D9:J9"/>
    <mergeCell ref="D10:J10"/>
    <mergeCell ref="A16:A17"/>
    <mergeCell ref="B16:B17"/>
    <mergeCell ref="C16:C17"/>
    <mergeCell ref="D16:D17"/>
    <mergeCell ref="E16:E17"/>
    <mergeCell ref="F16:F17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Normal="75" zoomScalePageLayoutView="0" workbookViewId="0" topLeftCell="A16">
      <selection activeCell="F17" sqref="F17"/>
    </sheetView>
  </sheetViews>
  <sheetFormatPr defaultColWidth="9.00390625" defaultRowHeight="12.75"/>
  <cols>
    <col min="1" max="1" width="34.75390625" style="160" customWidth="1"/>
    <col min="2" max="2" width="81.25390625" style="160" customWidth="1"/>
    <col min="3" max="3" width="23.25390625" style="160" customWidth="1"/>
    <col min="4" max="4" width="9.125" style="160" customWidth="1"/>
    <col min="5" max="5" width="17.75390625" style="161" customWidth="1"/>
    <col min="6" max="6" width="19.875" style="161" customWidth="1"/>
    <col min="7" max="7" width="10.875" style="161" bestFit="1" customWidth="1"/>
    <col min="8" max="16384" width="9.125" style="161" customWidth="1"/>
  </cols>
  <sheetData>
    <row r="1" spans="2:3" ht="21.75" customHeight="1">
      <c r="B1" s="424" t="s">
        <v>672</v>
      </c>
      <c r="C1" s="425"/>
    </row>
    <row r="2" spans="2:3" ht="20.25" customHeight="1">
      <c r="B2" s="404" t="s">
        <v>282</v>
      </c>
      <c r="C2" s="405"/>
    </row>
    <row r="3" spans="2:3" ht="21.75" customHeight="1">
      <c r="B3" s="426" t="s">
        <v>283</v>
      </c>
      <c r="C3" s="405"/>
    </row>
    <row r="4" spans="2:3" ht="22.5" customHeight="1">
      <c r="B4" s="426" t="s">
        <v>698</v>
      </c>
      <c r="C4" s="405"/>
    </row>
    <row r="5" ht="21.75" customHeight="1" hidden="1"/>
    <row r="6" ht="21.75" customHeight="1" hidden="1"/>
    <row r="7" ht="24" customHeight="1"/>
    <row r="8" spans="1:3" ht="18.75" customHeight="1">
      <c r="A8" s="7"/>
      <c r="B8" s="424" t="s">
        <v>270</v>
      </c>
      <c r="C8" s="425"/>
    </row>
    <row r="9" spans="1:3" ht="18.75">
      <c r="A9" s="7"/>
      <c r="B9" s="404" t="s">
        <v>282</v>
      </c>
      <c r="C9" s="405"/>
    </row>
    <row r="10" spans="1:3" ht="17.25" customHeight="1">
      <c r="A10" s="7"/>
      <c r="B10" s="426" t="s">
        <v>283</v>
      </c>
      <c r="C10" s="405"/>
    </row>
    <row r="11" spans="1:3" ht="18" customHeight="1">
      <c r="A11" s="7"/>
      <c r="B11" s="426" t="s">
        <v>670</v>
      </c>
      <c r="C11" s="405"/>
    </row>
    <row r="12" spans="1:3" ht="18" customHeight="1">
      <c r="A12" s="7"/>
      <c r="B12" s="13"/>
      <c r="C12" s="68"/>
    </row>
    <row r="13" spans="1:3" ht="18" customHeight="1">
      <c r="A13" s="7"/>
      <c r="B13" s="13"/>
      <c r="C13" s="68"/>
    </row>
    <row r="14" spans="1:3" ht="18" customHeight="1">
      <c r="A14" s="7"/>
      <c r="B14" s="13"/>
      <c r="C14" s="68"/>
    </row>
    <row r="15" spans="1:5" ht="18.75">
      <c r="A15" s="429" t="s">
        <v>653</v>
      </c>
      <c r="B15" s="444"/>
      <c r="C15" s="444"/>
      <c r="E15" s="162"/>
    </row>
    <row r="16" spans="1:5" ht="36.75" customHeight="1">
      <c r="A16" s="427" t="s">
        <v>635</v>
      </c>
      <c r="B16" s="443"/>
      <c r="C16" s="443"/>
      <c r="E16" s="160"/>
    </row>
    <row r="17" spans="5:6" ht="18.75">
      <c r="E17" s="163"/>
      <c r="F17" s="164"/>
    </row>
    <row r="18" ht="18.75">
      <c r="C18" s="31" t="s">
        <v>419</v>
      </c>
    </row>
    <row r="19" spans="1:6" ht="48">
      <c r="A19" s="21" t="s">
        <v>393</v>
      </c>
      <c r="B19" s="165" t="s">
        <v>654</v>
      </c>
      <c r="C19" s="166" t="s">
        <v>358</v>
      </c>
      <c r="E19" s="167"/>
      <c r="F19" s="167"/>
    </row>
    <row r="20" spans="1:6" ht="18" customHeight="1">
      <c r="A20" s="168">
        <v>1</v>
      </c>
      <c r="B20" s="169">
        <v>2</v>
      </c>
      <c r="C20" s="170">
        <v>3</v>
      </c>
      <c r="E20" s="167"/>
      <c r="F20" s="167"/>
    </row>
    <row r="21" spans="1:6" s="160" customFormat="1" ht="37.5">
      <c r="A21" s="171" t="s">
        <v>194</v>
      </c>
      <c r="B21" s="386" t="s">
        <v>467</v>
      </c>
      <c r="C21" s="325">
        <f>C22</f>
        <v>572.6078999999991</v>
      </c>
      <c r="E21" s="172"/>
      <c r="F21" s="173"/>
    </row>
    <row r="22" spans="1:7" s="175" customFormat="1" ht="36.75" customHeight="1">
      <c r="A22" s="174" t="s">
        <v>195</v>
      </c>
      <c r="B22" s="308" t="s">
        <v>196</v>
      </c>
      <c r="C22" s="326">
        <f>C27-C23</f>
        <v>572.6078999999991</v>
      </c>
      <c r="F22" s="176"/>
      <c r="G22" s="177"/>
    </row>
    <row r="23" spans="1:3" s="162" customFormat="1" ht="18.75">
      <c r="A23" s="178" t="s">
        <v>197</v>
      </c>
      <c r="B23" s="179" t="s">
        <v>198</v>
      </c>
      <c r="C23" s="228">
        <f>C24</f>
        <v>9417.7</v>
      </c>
    </row>
    <row r="24" spans="1:3" s="162" customFormat="1" ht="18.75">
      <c r="A24" s="181" t="s">
        <v>199</v>
      </c>
      <c r="B24" s="182" t="s">
        <v>200</v>
      </c>
      <c r="C24" s="183">
        <f>C25</f>
        <v>9417.7</v>
      </c>
    </row>
    <row r="25" spans="1:3" s="162" customFormat="1" ht="18.75">
      <c r="A25" s="181" t="s">
        <v>201</v>
      </c>
      <c r="B25" s="182" t="s">
        <v>202</v>
      </c>
      <c r="C25" s="183">
        <f>C26</f>
        <v>9417.7</v>
      </c>
    </row>
    <row r="26" spans="1:3" s="162" customFormat="1" ht="37.5" customHeight="1">
      <c r="A26" s="181" t="s">
        <v>116</v>
      </c>
      <c r="B26" s="184" t="s">
        <v>522</v>
      </c>
      <c r="C26" s="183">
        <f>'прил 2 (доходы)'!C36+'прил 2 (доходы)'!C35</f>
        <v>9417.7</v>
      </c>
    </row>
    <row r="27" spans="1:3" s="162" customFormat="1" ht="18.75">
      <c r="A27" s="178" t="s">
        <v>203</v>
      </c>
      <c r="B27" s="179" t="s">
        <v>204</v>
      </c>
      <c r="C27" s="180">
        <f>C28</f>
        <v>9990.3079</v>
      </c>
    </row>
    <row r="28" spans="1:3" s="162" customFormat="1" ht="18.75">
      <c r="A28" s="181" t="s">
        <v>205</v>
      </c>
      <c r="B28" s="182" t="s">
        <v>206</v>
      </c>
      <c r="C28" s="183">
        <f>C29</f>
        <v>9990.3079</v>
      </c>
    </row>
    <row r="29" spans="1:3" s="162" customFormat="1" ht="18.75">
      <c r="A29" s="181" t="s">
        <v>207</v>
      </c>
      <c r="B29" s="182" t="s">
        <v>208</v>
      </c>
      <c r="C29" s="183">
        <f>C30</f>
        <v>9990.3079</v>
      </c>
    </row>
    <row r="30" spans="1:3" s="162" customFormat="1" ht="38.25" customHeight="1">
      <c r="A30" s="185" t="s">
        <v>117</v>
      </c>
      <c r="B30" s="186" t="s">
        <v>523</v>
      </c>
      <c r="C30" s="235">
        <f>'прил 6 (ведомст.)'!J19+'прил 2 (доходы)'!C35</f>
        <v>9990.3079</v>
      </c>
    </row>
    <row r="31" spans="1:5" s="162" customFormat="1" ht="22.5" customHeight="1">
      <c r="A31" s="182"/>
      <c r="B31" s="184"/>
      <c r="C31" s="187"/>
      <c r="E31" s="188"/>
    </row>
    <row r="32" spans="1:4" s="190" customFormat="1" ht="15.75">
      <c r="A32" s="189"/>
      <c r="B32" s="162"/>
      <c r="C32" s="162"/>
      <c r="D32" s="162"/>
    </row>
    <row r="33" spans="1:2" ht="18.75">
      <c r="A33" s="18" t="s">
        <v>431</v>
      </c>
      <c r="B33" s="13"/>
    </row>
    <row r="34" ht="18.75">
      <c r="A34" s="44" t="s">
        <v>432</v>
      </c>
    </row>
    <row r="35" spans="1:3" ht="18.75">
      <c r="A35" s="11" t="s">
        <v>433</v>
      </c>
      <c r="C35" s="191" t="s">
        <v>434</v>
      </c>
    </row>
  </sheetData>
  <sheetProtection/>
  <mergeCells count="10">
    <mergeCell ref="A16:C16"/>
    <mergeCell ref="B9:C9"/>
    <mergeCell ref="B10:C10"/>
    <mergeCell ref="B11:C11"/>
    <mergeCell ref="B1:C1"/>
    <mergeCell ref="B2:C2"/>
    <mergeCell ref="B3:C3"/>
    <mergeCell ref="B4:C4"/>
    <mergeCell ref="B8:C8"/>
    <mergeCell ref="A15:C15"/>
  </mergeCells>
  <printOptions/>
  <pageMargins left="1.1811023622047245" right="0.3937007874015748" top="0.1968503937007874" bottom="0.7874015748031497" header="0" footer="0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view="pageBreakPreview" zoomScale="60" zoomScaleNormal="75" zoomScalePageLayoutView="0" workbookViewId="0" topLeftCell="B6">
      <selection activeCell="Q14" sqref="Q14"/>
    </sheetView>
  </sheetViews>
  <sheetFormatPr defaultColWidth="9.00390625" defaultRowHeight="12.75"/>
  <cols>
    <col min="1" max="1" width="8.75390625" style="192" hidden="1" customWidth="1"/>
    <col min="2" max="2" width="82.00390625" style="193" customWidth="1"/>
    <col min="3" max="3" width="30.125" style="192" customWidth="1"/>
    <col min="4" max="16384" width="9.125" style="192" customWidth="1"/>
  </cols>
  <sheetData>
    <row r="1" spans="2:3" ht="18.75" hidden="1">
      <c r="B1" s="424" t="s">
        <v>536</v>
      </c>
      <c r="C1" s="425"/>
    </row>
    <row r="2" spans="2:3" ht="18.75" hidden="1">
      <c r="B2" s="404" t="s">
        <v>346</v>
      </c>
      <c r="C2" s="405"/>
    </row>
    <row r="3" spans="2:3" ht="18.75" hidden="1">
      <c r="B3" s="426" t="s">
        <v>347</v>
      </c>
      <c r="C3" s="405"/>
    </row>
    <row r="4" spans="2:3" ht="18.75" hidden="1">
      <c r="B4" s="426" t="s">
        <v>537</v>
      </c>
      <c r="C4" s="405"/>
    </row>
    <row r="5" ht="18.75" hidden="1"/>
    <row r="6" spans="1:3" ht="18.75" customHeight="1">
      <c r="A6" s="7"/>
      <c r="B6" s="424" t="s">
        <v>100</v>
      </c>
      <c r="C6" s="425"/>
    </row>
    <row r="7" spans="1:3" ht="18.75">
      <c r="A7" s="7"/>
      <c r="B7" s="404" t="s">
        <v>346</v>
      </c>
      <c r="C7" s="405"/>
    </row>
    <row r="8" spans="1:3" ht="18.75">
      <c r="A8" s="7"/>
      <c r="B8" s="426" t="s">
        <v>347</v>
      </c>
      <c r="C8" s="405"/>
    </row>
    <row r="9" spans="1:3" ht="18.75">
      <c r="A9" s="7"/>
      <c r="B9" s="426" t="s">
        <v>626</v>
      </c>
      <c r="C9" s="405"/>
    </row>
    <row r="10" spans="1:3" ht="18.75">
      <c r="A10" s="7"/>
      <c r="B10" s="13"/>
      <c r="C10" s="68"/>
    </row>
    <row r="11" spans="1:3" ht="18.75">
      <c r="A11" s="7"/>
      <c r="B11" s="13"/>
      <c r="C11" s="68"/>
    </row>
    <row r="12" spans="1:3" ht="18.75">
      <c r="A12" s="7"/>
      <c r="B12" s="13"/>
      <c r="C12" s="68"/>
    </row>
    <row r="13" spans="1:3" s="329" customFormat="1" ht="18.75">
      <c r="A13" s="445" t="s">
        <v>284</v>
      </c>
      <c r="B13" s="446"/>
      <c r="C13" s="446"/>
    </row>
    <row r="14" spans="1:3" s="329" customFormat="1" ht="18.75">
      <c r="A14" s="445" t="s">
        <v>636</v>
      </c>
      <c r="B14" s="447"/>
      <c r="C14" s="447"/>
    </row>
    <row r="15" spans="1:2" ht="18.75">
      <c r="A15" s="190"/>
      <c r="B15" s="194"/>
    </row>
    <row r="16" spans="1:3" ht="18.75">
      <c r="A16" s="190"/>
      <c r="B16" s="194"/>
      <c r="C16" s="195" t="s">
        <v>209</v>
      </c>
    </row>
    <row r="17" spans="1:3" ht="40.5" customHeight="1">
      <c r="A17" s="196" t="s">
        <v>210</v>
      </c>
      <c r="B17" s="197" t="s">
        <v>285</v>
      </c>
      <c r="C17" s="198" t="s">
        <v>358</v>
      </c>
    </row>
    <row r="18" spans="1:3" ht="19.5" customHeight="1">
      <c r="A18" s="196">
        <v>1</v>
      </c>
      <c r="B18" s="197">
        <v>2</v>
      </c>
      <c r="C18" s="198">
        <v>3</v>
      </c>
    </row>
    <row r="19" spans="1:7" ht="39" customHeight="1">
      <c r="A19" s="448" t="s">
        <v>211</v>
      </c>
      <c r="B19" s="233" t="s">
        <v>286</v>
      </c>
      <c r="C19" s="234">
        <f>C21+C22+C23</f>
        <v>63.1</v>
      </c>
      <c r="E19" s="201"/>
      <c r="F19" s="201"/>
      <c r="G19" s="201"/>
    </row>
    <row r="20" spans="1:7" ht="16.5" customHeight="1">
      <c r="A20" s="449"/>
      <c r="B20" s="229" t="s">
        <v>413</v>
      </c>
      <c r="C20" s="230"/>
      <c r="E20" s="201"/>
      <c r="F20" s="201"/>
      <c r="G20" s="201"/>
    </row>
    <row r="21" spans="1:7" ht="16.5" customHeight="1">
      <c r="A21" s="449"/>
      <c r="B21" s="229" t="s">
        <v>317</v>
      </c>
      <c r="C21" s="231">
        <f>'прил 6 (ведомст.)'!J26</f>
        <v>13.1</v>
      </c>
      <c r="E21" s="204"/>
      <c r="F21" s="204"/>
      <c r="G21" s="201"/>
    </row>
    <row r="22" spans="1:3" ht="16.5" customHeight="1">
      <c r="A22" s="450"/>
      <c r="B22" s="229" t="s">
        <v>287</v>
      </c>
      <c r="C22" s="232">
        <f>'прил 6 (ведомст.)'!J200</f>
        <v>50</v>
      </c>
    </row>
    <row r="23" spans="2:3" ht="56.25" hidden="1">
      <c r="B23" s="253" t="s">
        <v>623</v>
      </c>
      <c r="C23" s="232">
        <f>'прил 6 (ведомст.)'!J79</f>
        <v>0</v>
      </c>
    </row>
    <row r="24" ht="18.75">
      <c r="C24" s="212"/>
    </row>
    <row r="25" spans="1:7" ht="18.75">
      <c r="A25" s="18" t="s">
        <v>431</v>
      </c>
      <c r="C25" s="212"/>
      <c r="D25" s="213"/>
      <c r="E25" s="213"/>
      <c r="F25" s="213"/>
      <c r="G25" s="213"/>
    </row>
    <row r="26" spans="1:7" ht="18.75">
      <c r="A26" s="44" t="s">
        <v>432</v>
      </c>
      <c r="D26" s="213"/>
      <c r="E26" s="213"/>
      <c r="F26" s="213"/>
      <c r="G26" s="213"/>
    </row>
    <row r="27" spans="1:3" ht="18.75">
      <c r="A27" s="11" t="s">
        <v>433</v>
      </c>
      <c r="B27" s="201" t="s">
        <v>435</v>
      </c>
      <c r="C27" s="37"/>
    </row>
    <row r="28" spans="2:3" ht="18.75">
      <c r="B28" s="201" t="s">
        <v>432</v>
      </c>
      <c r="C28" s="214"/>
    </row>
    <row r="29" spans="2:3" ht="18.75">
      <c r="B29" s="193" t="s">
        <v>433</v>
      </c>
      <c r="C29" s="37" t="s">
        <v>434</v>
      </c>
    </row>
  </sheetData>
  <sheetProtection/>
  <mergeCells count="11">
    <mergeCell ref="A14:C14"/>
    <mergeCell ref="A19:A22"/>
    <mergeCell ref="B7:C7"/>
    <mergeCell ref="B8:C8"/>
    <mergeCell ref="B9:C9"/>
    <mergeCell ref="B1:C1"/>
    <mergeCell ref="B2:C2"/>
    <mergeCell ref="B3:C3"/>
    <mergeCell ref="B4:C4"/>
    <mergeCell ref="B6:C6"/>
    <mergeCell ref="A13:C13"/>
  </mergeCells>
  <printOptions/>
  <pageMargins left="1.1811023622047245" right="0.3937007874015748" top="0.1968503937007874" bottom="0.7874015748031497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view="pageBreakPreview" zoomScale="60" zoomScaleNormal="75" zoomScalePageLayoutView="0" workbookViewId="0" topLeftCell="A7">
      <selection activeCell="L22" sqref="L22"/>
    </sheetView>
  </sheetViews>
  <sheetFormatPr defaultColWidth="9.00390625" defaultRowHeight="12.75"/>
  <cols>
    <col min="1" max="1" width="8.75390625" style="192" customWidth="1"/>
    <col min="2" max="2" width="82.00390625" style="193" customWidth="1"/>
    <col min="3" max="3" width="30.125" style="192" customWidth="1"/>
    <col min="4" max="16384" width="9.125" style="192" customWidth="1"/>
  </cols>
  <sheetData>
    <row r="1" spans="1:3" ht="18.75" customHeight="1">
      <c r="A1" s="7"/>
      <c r="B1" s="454" t="s">
        <v>101</v>
      </c>
      <c r="C1" s="405"/>
    </row>
    <row r="2" spans="1:3" ht="18.75">
      <c r="A2" s="7"/>
      <c r="B2" s="404" t="s">
        <v>348</v>
      </c>
      <c r="C2" s="405"/>
    </row>
    <row r="3" spans="1:3" ht="18.75">
      <c r="A3" s="7"/>
      <c r="B3" s="426" t="s">
        <v>349</v>
      </c>
      <c r="C3" s="405"/>
    </row>
    <row r="4" spans="1:3" ht="18.75">
      <c r="A4" s="7"/>
      <c r="B4" s="426" t="s">
        <v>350</v>
      </c>
      <c r="C4" s="405"/>
    </row>
    <row r="5" spans="1:3" ht="18.75">
      <c r="A5" s="7"/>
      <c r="B5" s="13"/>
      <c r="C5" s="68"/>
    </row>
    <row r="6" spans="1:3" ht="18.75">
      <c r="A6" s="7"/>
      <c r="B6" s="13"/>
      <c r="C6" s="68"/>
    </row>
    <row r="7" spans="1:3" ht="18.75">
      <c r="A7" s="7"/>
      <c r="B7" s="13"/>
      <c r="C7" s="68"/>
    </row>
    <row r="8" spans="1:3" ht="18.75">
      <c r="A8" s="455" t="s">
        <v>345</v>
      </c>
      <c r="B8" s="456"/>
      <c r="C8" s="456"/>
    </row>
    <row r="9" spans="1:3" ht="18.75">
      <c r="A9" s="455" t="s">
        <v>627</v>
      </c>
      <c r="B9" s="457"/>
      <c r="C9" s="457"/>
    </row>
    <row r="10" spans="1:2" ht="18.75">
      <c r="A10" s="190"/>
      <c r="B10" s="194"/>
    </row>
    <row r="11" spans="1:3" ht="18.75">
      <c r="A11" s="190"/>
      <c r="B11" s="194"/>
      <c r="C11" s="195" t="s">
        <v>209</v>
      </c>
    </row>
    <row r="12" spans="1:3" ht="40.5" customHeight="1">
      <c r="A12" s="196" t="s">
        <v>210</v>
      </c>
      <c r="B12" s="197" t="s">
        <v>401</v>
      </c>
      <c r="C12" s="198" t="s">
        <v>358</v>
      </c>
    </row>
    <row r="13" spans="1:3" ht="19.5" customHeight="1">
      <c r="A13" s="196">
        <v>1</v>
      </c>
      <c r="B13" s="197">
        <v>2</v>
      </c>
      <c r="C13" s="198">
        <v>3</v>
      </c>
    </row>
    <row r="14" spans="1:7" ht="39" customHeight="1">
      <c r="A14" s="458" t="s">
        <v>211</v>
      </c>
      <c r="B14" s="199" t="s">
        <v>646</v>
      </c>
      <c r="C14" s="200">
        <f>C16</f>
        <v>0</v>
      </c>
      <c r="E14" s="201"/>
      <c r="F14" s="201"/>
      <c r="G14" s="201"/>
    </row>
    <row r="15" spans="1:7" ht="16.5" customHeight="1">
      <c r="A15" s="459"/>
      <c r="B15" s="202" t="s">
        <v>413</v>
      </c>
      <c r="C15" s="203"/>
      <c r="E15" s="201"/>
      <c r="F15" s="201"/>
      <c r="G15" s="201"/>
    </row>
    <row r="16" spans="1:7" ht="16.5" customHeight="1">
      <c r="A16" s="459"/>
      <c r="B16" s="202" t="s">
        <v>212</v>
      </c>
      <c r="C16" s="203">
        <v>0</v>
      </c>
      <c r="E16" s="204"/>
      <c r="F16" s="204"/>
      <c r="G16" s="201"/>
    </row>
    <row r="17" spans="1:3" ht="16.5" customHeight="1">
      <c r="A17" s="459"/>
      <c r="B17" s="205" t="s">
        <v>213</v>
      </c>
      <c r="C17" s="206">
        <v>0</v>
      </c>
    </row>
    <row r="18" spans="1:3" ht="56.25" customHeight="1">
      <c r="A18" s="460" t="s">
        <v>214</v>
      </c>
      <c r="B18" s="199" t="s">
        <v>648</v>
      </c>
      <c r="C18" s="207">
        <f>C20-C21</f>
        <v>0</v>
      </c>
    </row>
    <row r="19" spans="1:3" ht="16.5" customHeight="1">
      <c r="A19" s="460"/>
      <c r="B19" s="202" t="s">
        <v>413</v>
      </c>
      <c r="C19" s="208"/>
    </row>
    <row r="20" spans="1:3" ht="16.5" customHeight="1">
      <c r="A20" s="460"/>
      <c r="B20" s="202" t="s">
        <v>215</v>
      </c>
      <c r="C20" s="208">
        <v>0</v>
      </c>
    </row>
    <row r="21" spans="1:3" ht="39" customHeight="1">
      <c r="A21" s="460"/>
      <c r="B21" s="205" t="s">
        <v>216</v>
      </c>
      <c r="C21" s="209">
        <v>0</v>
      </c>
    </row>
    <row r="22" spans="1:3" ht="39" customHeight="1">
      <c r="A22" s="451" t="s">
        <v>217</v>
      </c>
      <c r="B22" s="210" t="s">
        <v>647</v>
      </c>
      <c r="C22" s="211">
        <v>0</v>
      </c>
    </row>
    <row r="23" spans="1:3" ht="18" customHeight="1">
      <c r="A23" s="452"/>
      <c r="B23" s="202" t="s">
        <v>413</v>
      </c>
      <c r="C23" s="203"/>
    </row>
    <row r="24" spans="1:3" ht="23.25" customHeight="1">
      <c r="A24" s="452"/>
      <c r="B24" s="202" t="s">
        <v>212</v>
      </c>
      <c r="C24" s="203">
        <v>0</v>
      </c>
    </row>
    <row r="25" spans="1:3" ht="21.75" customHeight="1">
      <c r="A25" s="453"/>
      <c r="B25" s="205" t="s">
        <v>213</v>
      </c>
      <c r="C25" s="206">
        <v>0</v>
      </c>
    </row>
    <row r="26" ht="18.75">
      <c r="C26" s="212"/>
    </row>
    <row r="27" ht="18.75">
      <c r="C27" s="212"/>
    </row>
    <row r="28" spans="1:7" ht="18.75">
      <c r="A28" s="18" t="s">
        <v>431</v>
      </c>
      <c r="C28" s="212"/>
      <c r="D28" s="213"/>
      <c r="E28" s="213"/>
      <c r="F28" s="213"/>
      <c r="G28" s="213"/>
    </row>
    <row r="29" spans="1:7" ht="18.75">
      <c r="A29" s="44" t="s">
        <v>432</v>
      </c>
      <c r="D29" s="213"/>
      <c r="E29" s="213"/>
      <c r="F29" s="213"/>
      <c r="G29" s="213"/>
    </row>
    <row r="30" spans="1:3" ht="18.75">
      <c r="A30" s="11" t="s">
        <v>433</v>
      </c>
      <c r="B30" s="201"/>
      <c r="C30" s="37" t="s">
        <v>434</v>
      </c>
    </row>
    <row r="31" spans="2:3" ht="18.75">
      <c r="B31" s="201"/>
      <c r="C31" s="214"/>
    </row>
  </sheetData>
  <sheetProtection/>
  <mergeCells count="9">
    <mergeCell ref="A22:A25"/>
    <mergeCell ref="B1:C1"/>
    <mergeCell ref="A8:C8"/>
    <mergeCell ref="A9:C9"/>
    <mergeCell ref="A14:A17"/>
    <mergeCell ref="A18:A21"/>
    <mergeCell ref="B2:C2"/>
    <mergeCell ref="B3:C3"/>
    <mergeCell ref="B4:C4"/>
  </mergeCells>
  <printOptions/>
  <pageMargins left="1.1811023622047245" right="0.3937007874015748" top="0.1968503937007874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2016-01-21T10:01:51Z</cp:lastPrinted>
  <dcterms:created xsi:type="dcterms:W3CDTF">2002-09-30T07:49:23Z</dcterms:created>
  <dcterms:modified xsi:type="dcterms:W3CDTF">2016-09-29T03:35:56Z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